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0" yWindow="0" windowWidth="23040" windowHeight="8610" activeTab="2"/>
  </bookViews>
  <sheets>
    <sheet name="Załącznik 1" sheetId="15" r:id="rId1"/>
    <sheet name="Załącznik nr 2" sheetId="17" r:id="rId2"/>
    <sheet name="Załącznik nr 3" sheetId="16" r:id="rId3"/>
  </sheets>
  <definedNames>
    <definedName name="_xlnm.Print_Area" localSheetId="2">'Załącznik nr 3'!$A$1:$J$127</definedName>
  </definedNames>
  <calcPr calcId="125725"/>
</workbook>
</file>

<file path=xl/calcChain.xml><?xml version="1.0" encoding="utf-8"?>
<calcChain xmlns="http://schemas.openxmlformats.org/spreadsheetml/2006/main">
  <c r="E109" i="16"/>
  <c r="E95"/>
  <c r="E81"/>
  <c r="E67"/>
  <c r="E53"/>
  <c r="J45"/>
  <c r="E39"/>
  <c r="E27"/>
  <c r="E25"/>
  <c r="G25"/>
  <c r="H25"/>
  <c r="J108" l="1"/>
  <c r="J107"/>
  <c r="J106"/>
  <c r="J105"/>
  <c r="J104"/>
  <c r="J103"/>
  <c r="J102"/>
  <c r="J101"/>
  <c r="J109" s="1"/>
  <c r="J95"/>
  <c r="J94"/>
  <c r="J93"/>
  <c r="J92"/>
  <c r="J91"/>
  <c r="J90"/>
  <c r="J89"/>
  <c r="J88"/>
  <c r="J87"/>
  <c r="J80"/>
  <c r="J79"/>
  <c r="J78"/>
  <c r="J77"/>
  <c r="J76"/>
  <c r="J75"/>
  <c r="J74"/>
  <c r="J73"/>
  <c r="J81" s="1"/>
  <c r="J66"/>
  <c r="J65"/>
  <c r="J64"/>
  <c r="J63"/>
  <c r="J62"/>
  <c r="J61"/>
  <c r="J60"/>
  <c r="J59"/>
  <c r="J67" s="1"/>
  <c r="J46"/>
  <c r="J52"/>
  <c r="J51"/>
  <c r="J50"/>
  <c r="J49"/>
  <c r="J48"/>
  <c r="J47"/>
  <c r="J53"/>
  <c r="J32"/>
  <c r="J33"/>
  <c r="J34"/>
  <c r="J35"/>
  <c r="J36"/>
  <c r="J37"/>
  <c r="J38"/>
  <c r="J31"/>
  <c r="J39" s="1"/>
  <c r="J25"/>
  <c r="J18"/>
  <c r="J19"/>
  <c r="J20"/>
  <c r="J21"/>
  <c r="J22"/>
  <c r="J23"/>
  <c r="J24"/>
  <c r="J17"/>
  <c r="E110" l="1"/>
  <c r="E111" s="1"/>
  <c r="E96"/>
  <c r="E97" s="1"/>
  <c r="E82"/>
  <c r="E83" s="1"/>
  <c r="E68"/>
  <c r="E69" s="1"/>
  <c r="E54"/>
  <c r="E55" s="1"/>
  <c r="E40"/>
  <c r="E41" s="1"/>
  <c r="E26"/>
  <c r="E10" i="15" l="1"/>
  <c r="F10"/>
  <c r="F16" i="17" l="1"/>
  <c r="G17" l="1"/>
  <c r="F17"/>
  <c r="F18" s="1"/>
  <c r="L10" i="15"/>
  <c r="H10"/>
  <c r="G10" l="1"/>
  <c r="K10"/>
  <c r="I10"/>
  <c r="M10"/>
  <c r="J10"/>
  <c r="N10"/>
  <c r="G16" i="17"/>
  <c r="G18" s="1"/>
  <c r="H17"/>
  <c r="I17" l="1"/>
  <c r="H16"/>
  <c r="H18" s="1"/>
  <c r="J17" l="1"/>
  <c r="I16"/>
  <c r="I18" s="1"/>
  <c r="J16" l="1"/>
  <c r="J18" s="1"/>
  <c r="K17"/>
  <c r="L17" l="1"/>
  <c r="K16"/>
  <c r="K18" s="1"/>
  <c r="L16" l="1"/>
  <c r="L18" s="1"/>
  <c r="M17"/>
  <c r="M16" l="1"/>
  <c r="M18" s="1"/>
</calcChain>
</file>

<file path=xl/sharedStrings.xml><?xml version="1.0" encoding="utf-8"?>
<sst xmlns="http://schemas.openxmlformats.org/spreadsheetml/2006/main" count="205" uniqueCount="69">
  <si>
    <t>Nazwa</t>
  </si>
  <si>
    <t>Lp</t>
  </si>
  <si>
    <t>Liczba</t>
  </si>
  <si>
    <t>SUMA</t>
  </si>
  <si>
    <t>Kierownik komórki organizacyjnej</t>
  </si>
  <si>
    <t>Egzaminator symulatora</t>
  </si>
  <si>
    <t>Recepcja</t>
  </si>
  <si>
    <t>Informatyk</t>
  </si>
  <si>
    <t>Serwisant symulatorów</t>
  </si>
  <si>
    <t>Koszt zatrudnienia w ciagu roku [PLN]</t>
  </si>
  <si>
    <t>Utrzymanie sprzętu (naprawa) i oprogramowania (licencje)</t>
  </si>
  <si>
    <t>Koszty zatrudnienia pracowników etatowych</t>
  </si>
  <si>
    <t>Aktualizacja oprogramowania (tras)</t>
  </si>
  <si>
    <t>Wynagrodzenia</t>
  </si>
  <si>
    <t>Składki na ubezp. Społ</t>
  </si>
  <si>
    <t>Składki na FP</t>
  </si>
  <si>
    <t>DWR-y</t>
  </si>
  <si>
    <t>Utrzymanie symulatorów</t>
  </si>
  <si>
    <t>Pracownicy merytoryczno- administracyjni</t>
  </si>
  <si>
    <t>Usługi outsourcowane</t>
  </si>
  <si>
    <t>Koszty eksploatacyjne</t>
  </si>
  <si>
    <t>Założenia do zmiennych kosztów</t>
  </si>
  <si>
    <t>Czynsz przy założeniu umowy na wynajem na 10 lat co dekadę będzie wzrastac o 5%</t>
  </si>
  <si>
    <t xml:space="preserve">Aktualizacja oprogramowania - koszt stały w szczególności, że po zakończeniu inwestycji PKP PLK linie kolejowe nie będą się znacząco zmieniać </t>
  </si>
  <si>
    <t>Utrzymanie sprzetu i aktualizacja oprogramowania - zakładany wzrost 5% co 5 lat</t>
  </si>
  <si>
    <t>Usługi outsourcingowe - zakładany wzrost 10 % na 5 lat</t>
  </si>
  <si>
    <t>Koszty eksploatacyjne  zakładany wzrost 5% na 5 lat</t>
  </si>
  <si>
    <t>co 10 lat wzrost opłaty serwisowej o 1 zł, wzrost oplat za media każdego roku o 1,5 %</t>
  </si>
  <si>
    <t>DWR</t>
  </si>
  <si>
    <t>Pracownicy etatowi- należy mieć na uwadze możliwy wzrost wynagrodzeń oraz wypłatę DWR-ów (tzw. 13 pensji). Co 5 lat założeono wzrost dla kazdego pracownika wymnagrodzenia o 0,1 mnoznika</t>
  </si>
  <si>
    <t>świadectwo</t>
  </si>
  <si>
    <t>część teoretyczna</t>
  </si>
  <si>
    <t>symulator</t>
  </si>
  <si>
    <t>pojazd</t>
  </si>
  <si>
    <t>licencja</t>
  </si>
  <si>
    <t xml:space="preserve">Czynsz za wynajem powierzchni egzaminacyjnej </t>
  </si>
  <si>
    <t>stałe koszty operacyjne</t>
  </si>
  <si>
    <t>zmienne koszty operacyjne (bezpośrednie)</t>
  </si>
  <si>
    <t>Opłaty roczne (media + opłaty serwisowe - koszty ogólne)</t>
  </si>
  <si>
    <t>Opłaty roczne (media + opłaty serwisowe- koszty bezposrednie)</t>
  </si>
  <si>
    <t>Czynsz za wynajem powierzchni biurowej</t>
  </si>
  <si>
    <t>Utrzymanie symulatorów - roczne utrzymanie symulatora wynosi aktualnie do 40 000 PLN - założenie wzrostu o 10 tys na jedno urzadzenie co 10 lat</t>
  </si>
  <si>
    <t>Zastępca komórki organizacyjnej</t>
  </si>
  <si>
    <t>Pracownicy zatrudnieni na podstawie umowy o prace na pełen etat w roku 2023</t>
  </si>
  <si>
    <t>Pracownicy zatrudnieni na podstawie umowy o prace na pełen etat w roku 2024</t>
  </si>
  <si>
    <t>Pracownicy zatrudnieni na podstawie umowy o prace na pełen etat w roku 2025</t>
  </si>
  <si>
    <t>Pracownicy zatrudnieni na podstawie umowy o prace na pełen etat w roku 2026</t>
  </si>
  <si>
    <t>Pracownicy zatrudnieni na podstawie umowy o prace na pełen etat w roku 2027</t>
  </si>
  <si>
    <t>Pracownicy zatrudnieni na podstawie umowy o prace na pełen etat w roku 2028</t>
  </si>
  <si>
    <t>Pracownicy zatrudnieni na podstawie umowy o prace na pełen etat w roku 2029</t>
  </si>
  <si>
    <t>Pracownicy zatrudnieni na podstawie umowy o prace na pełen etat w roku 2030</t>
  </si>
  <si>
    <t>Załącznik nr 2 do OSR</t>
  </si>
  <si>
    <t>Załącznik nr 3 do OSR</t>
  </si>
  <si>
    <t>Koszty:</t>
  </si>
  <si>
    <t>Wyznaczone ceny za egzamin</t>
  </si>
  <si>
    <t>DOCHODY BUDŻETU ZWIĄZANE Z EGZAMINOWANIEM MASZYNISTÓW</t>
  </si>
  <si>
    <t>Egzaminator testu pisemnego i jazdy praktycznej</t>
  </si>
  <si>
    <t>Egzamin praktyczny - koszty pozapracownicze</t>
  </si>
  <si>
    <t>Średnia liczba przeprowadzonych egzaminów praktycznych w ciagu roku generujących koszty pozapłacowe</t>
  </si>
  <si>
    <t>Średnie wynagrodzenie pozapłacowe egzaminu [PLN]</t>
  </si>
  <si>
    <t>Koszty pozapłacowe egzaminów praktycznych</t>
  </si>
  <si>
    <t>Załącznik nr 1 do OSR</t>
  </si>
  <si>
    <t>Budzet państwa - okres trwałości projektu POIŚ „Poprawa bezpieczeństwa kolejowego poprzez budowę Systemu Egzaminowania i Monitorowania Maszynistów”</t>
  </si>
  <si>
    <t>Budzet państwa</t>
  </si>
  <si>
    <t>Egzaminatorzy praktyczni - ich wynagrodzenie jest uzaleznione od kosztów egzaminu praktycznego na pojeździe - założenie koszt przeprowadzenia egzaminu będzie wrastał raz na 7 lat o 50 zł</t>
  </si>
  <si>
    <t>UWAGA</t>
  </si>
  <si>
    <t>Należy wskazać, że przygotowanie do wdrożenia nowego zadania jest przewidziane do finansowania w ramach projektu „Poprawa bezpieczeństwa kolejowego poprzez budowę Systemu Egzaminowania i Monitorowania Maszynistów” realizowanego przez Prezesa Urzędu Transportu Kolejowego w ramach Programu Operacyjnego Infrastruktura i Środowisko 2014-2020. Szacowany koszt całkowity projektu współfinansowanego ze środków Unii Europejskiej na ten cel to 36,62 mln PLN. Niezapewnienie limitu wydatków na utrzymanie wyników projektu w okresie jego trwałości spowoduje konieczność zwrotu poniesionych nakładów na budowę systemu egzaminowania i monitorowania maszynistów. Zachowanie trwałości stanowi niezwykle istotny element każdego projektu współfinansowanego ze środków Unii Europejskiej. Naruszenie zasady trwałości może oznaczać konieczność zwrotu środków otrzymanych na realizację projektu wraz z odsetkami liczonymi jak dla zaległości podatkowych, proporcjonalnie do okresu niezachowania obowiązku trwałości.</t>
  </si>
  <si>
    <t>Wartość dofinansowania Projektu z funduszu UE obliczona będzie w oparciu o metodę luki w finansowaniu, dlatego też dochód generowany przez Projekt, nie może przekroczyć poziomu, który skutkowałby zmniejszeniem dofinansowania Projektu z funduszy UE.</t>
  </si>
  <si>
    <t>Załącznik nr 3</t>
  </si>
</sst>
</file>

<file path=xl/styles.xml><?xml version="1.0" encoding="utf-8"?>
<styleSheet xmlns="http://schemas.openxmlformats.org/spreadsheetml/2006/main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\ _z_ł_-;\-* #,##0\ _z_ł_-;_-* &quot;-&quot;??\ _z_ł_-;_-@_-"/>
    <numFmt numFmtId="165" formatCode="#,##0.00\ &quot;zł&quot;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1" xfId="0" applyBorder="1"/>
    <xf numFmtId="0" fontId="2" fillId="0" borderId="0" xfId="0" applyFont="1"/>
    <xf numFmtId="0" fontId="2" fillId="0" borderId="1" xfId="0" applyFont="1" applyBorder="1"/>
    <xf numFmtId="0" fontId="0" fillId="0" borderId="1" xfId="0" applyFill="1" applyBorder="1"/>
    <xf numFmtId="43" fontId="0" fillId="0" borderId="1" xfId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0" fillId="0" borderId="1" xfId="1" applyNumberFormat="1" applyFont="1" applyFill="1" applyBorder="1"/>
    <xf numFmtId="0" fontId="0" fillId="0" borderId="1" xfId="0" applyBorder="1" applyAlignment="1">
      <alignment horizontal="center" vertical="center" wrapText="1"/>
    </xf>
    <xf numFmtId="43" fontId="0" fillId="0" borderId="0" xfId="0" applyNumberFormat="1"/>
    <xf numFmtId="43" fontId="2" fillId="0" borderId="0" xfId="0" applyNumberFormat="1" applyFont="1"/>
    <xf numFmtId="43" fontId="2" fillId="0" borderId="0" xfId="1" applyFont="1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3" fontId="0" fillId="0" borderId="0" xfId="1" applyFont="1" applyFill="1" applyBorder="1"/>
    <xf numFmtId="44" fontId="0" fillId="0" borderId="1" xfId="4" applyFont="1" applyFill="1" applyBorder="1"/>
    <xf numFmtId="44" fontId="2" fillId="0" borderId="1" xfId="4" applyFont="1" applyBorder="1"/>
    <xf numFmtId="44" fontId="0" fillId="0" borderId="0" xfId="4" applyFont="1"/>
    <xf numFmtId="0" fontId="0" fillId="0" borderId="0" xfId="0" applyAlignment="1">
      <alignment horizontal="right"/>
    </xf>
    <xf numFmtId="0" fontId="4" fillId="0" borderId="0" xfId="0" applyFont="1" applyAlignment="1">
      <alignment horizontal="right" vertical="center"/>
    </xf>
    <xf numFmtId="0" fontId="9" fillId="5" borderId="3" xfId="0" applyFont="1" applyFill="1" applyBorder="1" applyAlignment="1">
      <alignment horizontal="center" vertical="center"/>
    </xf>
    <xf numFmtId="43" fontId="6" fillId="2" borderId="25" xfId="1" applyFont="1" applyFill="1" applyBorder="1" applyAlignment="1">
      <alignment horizontal="center" vertical="center"/>
    </xf>
    <xf numFmtId="43" fontId="6" fillId="2" borderId="7" xfId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3" fontId="0" fillId="0" borderId="0" xfId="1" applyFont="1" applyBorder="1"/>
    <xf numFmtId="44" fontId="0" fillId="0" borderId="1" xfId="4" applyFont="1" applyBorder="1"/>
    <xf numFmtId="44" fontId="0" fillId="5" borderId="1" xfId="4" applyFont="1" applyFill="1" applyBorder="1"/>
    <xf numFmtId="0" fontId="0" fillId="0" borderId="1" xfId="1" applyNumberFormat="1" applyFont="1" applyFill="1" applyBorder="1" applyAlignment="1">
      <alignment horizontal="center"/>
    </xf>
    <xf numFmtId="43" fontId="0" fillId="5" borderId="1" xfId="1" applyFont="1" applyFill="1" applyBorder="1"/>
    <xf numFmtId="0" fontId="3" fillId="0" borderId="16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43" fontId="6" fillId="2" borderId="11" xfId="1" applyFont="1" applyFill="1" applyBorder="1" applyAlignment="1">
      <alignment horizontal="center" vertical="center"/>
    </xf>
    <xf numFmtId="43" fontId="6" fillId="2" borderId="12" xfId="1" applyFont="1" applyFill="1" applyBorder="1" applyAlignment="1">
      <alignment horizontal="center" vertical="center"/>
    </xf>
    <xf numFmtId="43" fontId="6" fillId="2" borderId="24" xfId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3" fontId="6" fillId="2" borderId="17" xfId="1" applyFont="1" applyFill="1" applyBorder="1" applyAlignment="1">
      <alignment horizontal="center" vertical="center"/>
    </xf>
    <xf numFmtId="43" fontId="6" fillId="2" borderId="9" xfId="1" applyFont="1" applyFill="1" applyBorder="1" applyAlignment="1">
      <alignment horizontal="center" vertical="center"/>
    </xf>
    <xf numFmtId="43" fontId="6" fillId="2" borderId="18" xfId="1" applyFont="1" applyFill="1" applyBorder="1" applyAlignment="1">
      <alignment horizontal="center" vertical="center"/>
    </xf>
    <xf numFmtId="43" fontId="4" fillId="0" borderId="17" xfId="0" applyNumberFormat="1" applyFont="1" applyBorder="1" applyAlignment="1">
      <alignment horizontal="center" vertical="center"/>
    </xf>
    <xf numFmtId="43" fontId="4" fillId="0" borderId="11" xfId="0" applyNumberFormat="1" applyFont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43" fontId="4" fillId="0" borderId="29" xfId="0" applyNumberFormat="1" applyFont="1" applyBorder="1" applyAlignment="1">
      <alignment horizontal="center" vertical="center"/>
    </xf>
    <xf numFmtId="43" fontId="4" fillId="0" borderId="13" xfId="0" applyNumberFormat="1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43" fontId="4" fillId="5" borderId="3" xfId="0" applyNumberFormat="1" applyFont="1" applyFill="1" applyBorder="1" applyAlignment="1">
      <alignment horizontal="center" vertical="center"/>
    </xf>
    <xf numFmtId="43" fontId="4" fillId="5" borderId="23" xfId="0" applyNumberFormat="1" applyFont="1" applyFill="1" applyBorder="1" applyAlignment="1">
      <alignment horizontal="center" vertical="center"/>
    </xf>
    <xf numFmtId="0" fontId="0" fillId="0" borderId="20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7" xfId="0" applyBorder="1"/>
    <xf numFmtId="0" fontId="0" fillId="0" borderId="9" xfId="0" applyBorder="1"/>
    <xf numFmtId="0" fontId="0" fillId="0" borderId="18" xfId="0" applyBorder="1"/>
    <xf numFmtId="0" fontId="0" fillId="5" borderId="3" xfId="0" applyFill="1" applyBorder="1" applyAlignment="1">
      <alignment horizontal="center" vertical="center"/>
    </xf>
    <xf numFmtId="43" fontId="0" fillId="5" borderId="3" xfId="1" applyFont="1" applyFill="1" applyBorder="1"/>
    <xf numFmtId="0" fontId="0" fillId="5" borderId="23" xfId="0" applyFill="1" applyBorder="1" applyAlignment="1">
      <alignment horizontal="center" vertical="center"/>
    </xf>
    <xf numFmtId="0" fontId="10" fillId="0" borderId="0" xfId="0" applyFont="1"/>
    <xf numFmtId="0" fontId="0" fillId="0" borderId="5" xfId="0" applyBorder="1" applyAlignment="1">
      <alignment horizontal="center" vertical="center"/>
    </xf>
    <xf numFmtId="0" fontId="11" fillId="0" borderId="1" xfId="0" applyFont="1" applyFill="1" applyBorder="1"/>
    <xf numFmtId="0" fontId="5" fillId="0" borderId="6" xfId="0" applyFont="1" applyBorder="1" applyAlignment="1">
      <alignment horizontal="center" vertical="center"/>
    </xf>
    <xf numFmtId="0" fontId="8" fillId="0" borderId="0" xfId="0" applyFont="1"/>
    <xf numFmtId="0" fontId="4" fillId="4" borderId="12" xfId="0" applyFont="1" applyFill="1" applyBorder="1" applyAlignment="1">
      <alignment horizontal="left"/>
    </xf>
    <xf numFmtId="0" fontId="4" fillId="3" borderId="26" xfId="0" applyFont="1" applyFill="1" applyBorder="1" applyAlignment="1">
      <alignment horizontal="left"/>
    </xf>
    <xf numFmtId="0" fontId="4" fillId="4" borderId="25" xfId="0" applyFont="1" applyFill="1" applyBorder="1" applyAlignment="1">
      <alignment horizontal="left"/>
    </xf>
    <xf numFmtId="0" fontId="7" fillId="3" borderId="25" xfId="0" applyFont="1" applyFill="1" applyBorder="1" applyAlignment="1">
      <alignment horizontal="left"/>
    </xf>
    <xf numFmtId="0" fontId="7" fillId="4" borderId="25" xfId="0" applyFont="1" applyFill="1" applyBorder="1" applyAlignment="1">
      <alignment horizontal="left"/>
    </xf>
    <xf numFmtId="43" fontId="4" fillId="4" borderId="25" xfId="1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/>
    </xf>
    <xf numFmtId="0" fontId="4" fillId="3" borderId="27" xfId="0" applyFont="1" applyFill="1" applyBorder="1" applyAlignment="1">
      <alignment horizontal="left"/>
    </xf>
    <xf numFmtId="0" fontId="5" fillId="0" borderId="21" xfId="0" applyFont="1" applyBorder="1" applyAlignment="1">
      <alignment horizontal="center" vertical="center"/>
    </xf>
    <xf numFmtId="43" fontId="6" fillId="2" borderId="26" xfId="1" applyFont="1" applyFill="1" applyBorder="1" applyAlignment="1">
      <alignment horizontal="center" vertical="center"/>
    </xf>
    <xf numFmtId="43" fontId="6" fillId="2" borderId="27" xfId="1" applyFont="1" applyFill="1" applyBorder="1" applyAlignment="1">
      <alignment horizontal="center" vertical="center"/>
    </xf>
    <xf numFmtId="43" fontId="6" fillId="2" borderId="31" xfId="1" applyFont="1" applyFill="1" applyBorder="1" applyAlignment="1">
      <alignment horizontal="center" vertical="center"/>
    </xf>
    <xf numFmtId="43" fontId="6" fillId="2" borderId="8" xfId="1" applyFont="1" applyFill="1" applyBorder="1" applyAlignment="1">
      <alignment horizontal="center" vertical="center"/>
    </xf>
    <xf numFmtId="0" fontId="4" fillId="3" borderId="26" xfId="0" applyFont="1" applyFill="1" applyBorder="1"/>
    <xf numFmtId="0" fontId="4" fillId="4" borderId="28" xfId="0" applyFont="1" applyFill="1" applyBorder="1"/>
    <xf numFmtId="43" fontId="4" fillId="0" borderId="31" xfId="0" applyNumberFormat="1" applyFont="1" applyBorder="1" applyAlignment="1">
      <alignment horizontal="center" vertical="center"/>
    </xf>
    <xf numFmtId="43" fontId="4" fillId="0" borderId="15" xfId="0" applyNumberFormat="1" applyFont="1" applyBorder="1" applyAlignment="1">
      <alignment horizontal="center" vertical="center"/>
    </xf>
    <xf numFmtId="43" fontId="4" fillId="5" borderId="32" xfId="0" applyNumberFormat="1" applyFont="1" applyFill="1" applyBorder="1" applyAlignment="1">
      <alignment horizontal="center" vertical="center"/>
    </xf>
    <xf numFmtId="43" fontId="4" fillId="0" borderId="26" xfId="0" applyNumberFormat="1" applyFont="1" applyBorder="1" applyAlignment="1">
      <alignment horizontal="center" vertical="center"/>
    </xf>
    <xf numFmtId="43" fontId="4" fillId="0" borderId="27" xfId="0" applyNumberFormat="1" applyFont="1" applyBorder="1" applyAlignment="1">
      <alignment horizontal="center" vertical="center"/>
    </xf>
    <xf numFmtId="43" fontId="4" fillId="0" borderId="18" xfId="0" applyNumberFormat="1" applyFont="1" applyBorder="1" applyAlignment="1">
      <alignment horizontal="center" vertical="center"/>
    </xf>
    <xf numFmtId="43" fontId="4" fillId="5" borderId="22" xfId="0" applyNumberFormat="1" applyFont="1" applyFill="1" applyBorder="1" applyAlignment="1">
      <alignment horizontal="center" vertical="center"/>
    </xf>
    <xf numFmtId="165" fontId="0" fillId="0" borderId="0" xfId="0" applyNumberFormat="1"/>
    <xf numFmtId="165" fontId="2" fillId="0" borderId="0" xfId="0" applyNumberFormat="1" applyFont="1"/>
    <xf numFmtId="44" fontId="0" fillId="0" borderId="0" xfId="0" applyNumberFormat="1"/>
    <xf numFmtId="0" fontId="0" fillId="0" borderId="1" xfId="0" applyFill="1" applyBorder="1" applyAlignment="1">
      <alignment horizontal="center" vertical="center" wrapText="1"/>
    </xf>
    <xf numFmtId="44" fontId="0" fillId="0" borderId="1" xfId="0" applyNumberFormat="1" applyBorder="1"/>
    <xf numFmtId="44" fontId="2" fillId="0" borderId="1" xfId="0" applyNumberFormat="1" applyFont="1" applyBorder="1"/>
    <xf numFmtId="44" fontId="0" fillId="0" borderId="0" xfId="4" applyFont="1" applyBorder="1"/>
    <xf numFmtId="44" fontId="2" fillId="0" borderId="0" xfId="4" applyFont="1" applyBorder="1"/>
    <xf numFmtId="0" fontId="0" fillId="0" borderId="0" xfId="0" applyBorder="1"/>
    <xf numFmtId="44" fontId="0" fillId="0" borderId="0" xfId="0" applyNumberFormat="1" applyBorder="1"/>
    <xf numFmtId="0" fontId="12" fillId="0" borderId="0" xfId="0" applyFont="1" applyAlignment="1">
      <alignment horizontal="right"/>
    </xf>
    <xf numFmtId="0" fontId="0" fillId="0" borderId="1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5">
    <cellStyle name="Dziesiętny" xfId="1" builtinId="3"/>
    <cellStyle name="Dziesiętny 2" xfId="2"/>
    <cellStyle name="Normalny" xfId="0" builtinId="0"/>
    <cellStyle name="Normalny 5" xfId="3"/>
    <cellStyle name="Walutowy" xfId="4" builtinId="4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00"/>
  </sheetPr>
  <dimension ref="B2:N10"/>
  <sheetViews>
    <sheetView workbookViewId="0">
      <selection activeCell="F17" sqref="F17"/>
    </sheetView>
  </sheetViews>
  <sheetFormatPr defaultRowHeight="15"/>
  <cols>
    <col min="2" max="2" width="29.5703125" customWidth="1"/>
    <col min="3" max="3" width="16.140625" customWidth="1"/>
    <col min="5" max="6" width="13.42578125" customWidth="1"/>
    <col min="7" max="13" width="13.42578125" bestFit="1" customWidth="1"/>
    <col min="14" max="14" width="16.42578125" bestFit="1" customWidth="1"/>
  </cols>
  <sheetData>
    <row r="2" spans="2:14">
      <c r="B2" s="61" t="s">
        <v>55</v>
      </c>
      <c r="N2" s="21" t="s">
        <v>61</v>
      </c>
    </row>
    <row r="4" spans="2:14" ht="15.75" thickBot="1">
      <c r="B4" s="2" t="s">
        <v>54</v>
      </c>
    </row>
    <row r="5" spans="2:14" ht="15.75" thickBot="1">
      <c r="E5" s="58">
        <v>2021</v>
      </c>
      <c r="F5" s="58">
        <v>2022</v>
      </c>
      <c r="G5" s="58">
        <v>2023</v>
      </c>
      <c r="H5" s="58">
        <v>2024</v>
      </c>
      <c r="I5" s="60">
        <v>2025</v>
      </c>
      <c r="J5" s="58">
        <v>2026</v>
      </c>
      <c r="K5" s="60">
        <v>2027</v>
      </c>
      <c r="L5" s="58">
        <v>2028</v>
      </c>
      <c r="M5" s="60">
        <v>2029</v>
      </c>
      <c r="N5" s="58">
        <v>2030</v>
      </c>
    </row>
    <row r="6" spans="2:14" ht="30">
      <c r="B6" s="62" t="s">
        <v>34</v>
      </c>
      <c r="C6" s="52" t="s">
        <v>31</v>
      </c>
      <c r="D6" s="55">
        <v>1200</v>
      </c>
      <c r="E6" s="55">
        <v>0</v>
      </c>
      <c r="F6" s="55">
        <v>0</v>
      </c>
      <c r="G6" s="55">
        <v>100</v>
      </c>
      <c r="H6" s="55">
        <v>100</v>
      </c>
      <c r="I6" s="55">
        <v>100</v>
      </c>
      <c r="J6" s="55">
        <v>100</v>
      </c>
      <c r="K6" s="55">
        <v>100</v>
      </c>
      <c r="L6" s="55">
        <v>100</v>
      </c>
      <c r="M6" s="55">
        <v>100</v>
      </c>
      <c r="N6" s="55">
        <v>100</v>
      </c>
    </row>
    <row r="7" spans="2:14" ht="30">
      <c r="B7" s="99" t="s">
        <v>30</v>
      </c>
      <c r="C7" s="53" t="s">
        <v>31</v>
      </c>
      <c r="D7" s="56">
        <v>1050</v>
      </c>
      <c r="E7" s="56">
        <v>0</v>
      </c>
      <c r="F7" s="56">
        <v>0</v>
      </c>
      <c r="G7" s="56">
        <v>100</v>
      </c>
      <c r="H7" s="56">
        <v>100</v>
      </c>
      <c r="I7" s="56">
        <v>100</v>
      </c>
      <c r="J7" s="56">
        <v>100</v>
      </c>
      <c r="K7" s="56">
        <v>100</v>
      </c>
      <c r="L7" s="56">
        <v>100</v>
      </c>
      <c r="M7" s="56">
        <v>100</v>
      </c>
      <c r="N7" s="56">
        <v>100</v>
      </c>
    </row>
    <row r="8" spans="2:14">
      <c r="B8" s="100"/>
      <c r="C8" s="53" t="s">
        <v>32</v>
      </c>
      <c r="D8" s="56">
        <v>1050</v>
      </c>
      <c r="E8" s="56">
        <v>0</v>
      </c>
      <c r="F8" s="56">
        <v>0</v>
      </c>
      <c r="G8" s="56">
        <v>200</v>
      </c>
      <c r="H8" s="56">
        <v>200</v>
      </c>
      <c r="I8" s="56">
        <v>200</v>
      </c>
      <c r="J8" s="56">
        <v>200</v>
      </c>
      <c r="K8" s="56">
        <v>200</v>
      </c>
      <c r="L8" s="56">
        <v>200</v>
      </c>
      <c r="M8" s="56">
        <v>200</v>
      </c>
      <c r="N8" s="56">
        <v>200</v>
      </c>
    </row>
    <row r="9" spans="2:14" ht="15.75" thickBot="1">
      <c r="B9" s="101"/>
      <c r="C9" s="54" t="s">
        <v>33</v>
      </c>
      <c r="D9" s="57">
        <v>1050</v>
      </c>
      <c r="E9" s="57">
        <v>0</v>
      </c>
      <c r="F9" s="57">
        <v>0</v>
      </c>
      <c r="G9" s="57">
        <v>300</v>
      </c>
      <c r="H9" s="57">
        <v>300</v>
      </c>
      <c r="I9" s="57">
        <v>300</v>
      </c>
      <c r="J9" s="57">
        <v>300</v>
      </c>
      <c r="K9" s="57">
        <v>300</v>
      </c>
      <c r="L9" s="57">
        <v>300</v>
      </c>
      <c r="M9" s="57">
        <v>300</v>
      </c>
      <c r="N9" s="57">
        <v>300</v>
      </c>
    </row>
    <row r="10" spans="2:14" ht="15.75" thickBot="1">
      <c r="E10" s="59">
        <f t="shared" ref="E10:F10" si="0">($D$6*E6)+($D$7*E7)+($D$8*E8)+($D$9*E9)</f>
        <v>0</v>
      </c>
      <c r="F10" s="59">
        <f t="shared" si="0"/>
        <v>0</v>
      </c>
      <c r="G10" s="59">
        <f>($D$6*G6)+($D$7*G7)+($D$8*G8)+($D$9*G9)</f>
        <v>750000</v>
      </c>
      <c r="H10" s="59">
        <f t="shared" ref="H10:N10" si="1">($D$6*H6)+($D$7*H7)+($D$8*H8)+($D$9*H9)</f>
        <v>750000</v>
      </c>
      <c r="I10" s="59">
        <f t="shared" si="1"/>
        <v>750000</v>
      </c>
      <c r="J10" s="59">
        <f t="shared" si="1"/>
        <v>750000</v>
      </c>
      <c r="K10" s="59">
        <f t="shared" si="1"/>
        <v>750000</v>
      </c>
      <c r="L10" s="59">
        <f t="shared" si="1"/>
        <v>750000</v>
      </c>
      <c r="M10" s="59">
        <f t="shared" si="1"/>
        <v>750000</v>
      </c>
      <c r="N10" s="59">
        <f t="shared" si="1"/>
        <v>750000</v>
      </c>
    </row>
  </sheetData>
  <mergeCells count="1">
    <mergeCell ref="B7:B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FF00"/>
  </sheetPr>
  <dimension ref="A1:AM38"/>
  <sheetViews>
    <sheetView workbookViewId="0">
      <selection activeCell="M28" sqref="M28"/>
    </sheetView>
  </sheetViews>
  <sheetFormatPr defaultColWidth="8.85546875" defaultRowHeight="12.75"/>
  <cols>
    <col min="1" max="1" width="8.85546875" style="13"/>
    <col min="2" max="2" width="3" style="13" bestFit="1" customWidth="1"/>
    <col min="3" max="3" width="72.28515625" style="13" bestFit="1" customWidth="1"/>
    <col min="4" max="4" width="14.42578125" style="15" bestFit="1" customWidth="1"/>
    <col min="5" max="6" width="14.42578125" style="15" customWidth="1"/>
    <col min="7" max="7" width="14.140625" style="15" customWidth="1"/>
    <col min="8" max="13" width="14.140625" style="15" bestFit="1" customWidth="1"/>
    <col min="14" max="16384" width="8.85546875" style="13"/>
  </cols>
  <sheetData>
    <row r="1" spans="2:13" ht="13.5" thickBot="1">
      <c r="M1" s="22" t="s">
        <v>51</v>
      </c>
    </row>
    <row r="2" spans="2:13" ht="39.6" customHeight="1" thickBot="1">
      <c r="D2" s="102" t="s">
        <v>62</v>
      </c>
      <c r="E2" s="103"/>
      <c r="F2" s="103"/>
      <c r="G2" s="103"/>
      <c r="H2" s="103"/>
      <c r="I2" s="103"/>
      <c r="J2" s="103"/>
      <c r="K2" s="104"/>
      <c r="L2" s="102" t="s">
        <v>63</v>
      </c>
      <c r="M2" s="104"/>
    </row>
    <row r="3" spans="2:13" ht="13.5" thickBot="1">
      <c r="B3" s="32" t="s">
        <v>1</v>
      </c>
      <c r="C3" s="16" t="s">
        <v>0</v>
      </c>
      <c r="D3" s="74">
        <v>2021</v>
      </c>
      <c r="E3" s="74">
        <v>2022</v>
      </c>
      <c r="F3" s="64">
        <v>2023</v>
      </c>
      <c r="G3" s="36">
        <v>2024</v>
      </c>
      <c r="H3" s="40">
        <v>2025</v>
      </c>
      <c r="I3" s="36">
        <v>2026</v>
      </c>
      <c r="J3" s="40">
        <v>2027</v>
      </c>
      <c r="K3" s="36">
        <v>2028</v>
      </c>
      <c r="L3" s="40">
        <v>2029</v>
      </c>
      <c r="M3" s="64">
        <v>2030</v>
      </c>
    </row>
    <row r="4" spans="2:13" ht="13.9" customHeight="1">
      <c r="B4" s="33">
        <v>1</v>
      </c>
      <c r="C4" s="67" t="s">
        <v>40</v>
      </c>
      <c r="D4" s="41">
        <v>0</v>
      </c>
      <c r="E4" s="77">
        <v>0</v>
      </c>
      <c r="F4" s="37">
        <v>281030.40000000002</v>
      </c>
      <c r="G4" s="41">
        <v>281030.40000000002</v>
      </c>
      <c r="H4" s="37">
        <v>281030.40000000002</v>
      </c>
      <c r="I4" s="41">
        <v>281030.40000000002</v>
      </c>
      <c r="J4" s="37">
        <v>281030.40000000002</v>
      </c>
      <c r="K4" s="41">
        <v>281030.40000000002</v>
      </c>
      <c r="L4" s="75">
        <v>281030.40000000002</v>
      </c>
      <c r="M4" s="41">
        <v>281030.40000000002</v>
      </c>
    </row>
    <row r="5" spans="2:13" ht="13.9" customHeight="1">
      <c r="B5" s="34">
        <v>2</v>
      </c>
      <c r="C5" s="68" t="s">
        <v>35</v>
      </c>
      <c r="D5" s="42">
        <v>0</v>
      </c>
      <c r="E5" s="25">
        <v>0</v>
      </c>
      <c r="F5" s="38">
        <v>580127.03999999992</v>
      </c>
      <c r="G5" s="42">
        <v>580127.03999999992</v>
      </c>
      <c r="H5" s="38">
        <v>580127.03999999992</v>
      </c>
      <c r="I5" s="42">
        <v>580127.03999999992</v>
      </c>
      <c r="J5" s="38">
        <v>580127.03999999992</v>
      </c>
      <c r="K5" s="42">
        <v>580127.03999999992</v>
      </c>
      <c r="L5" s="24">
        <v>580127.03999999992</v>
      </c>
      <c r="M5" s="42">
        <v>580127.03999999992</v>
      </c>
    </row>
    <row r="6" spans="2:13">
      <c r="B6" s="34">
        <v>3</v>
      </c>
      <c r="C6" s="69" t="s">
        <v>38</v>
      </c>
      <c r="D6" s="42">
        <v>0</v>
      </c>
      <c r="E6" s="25">
        <v>0</v>
      </c>
      <c r="F6" s="38">
        <v>145728</v>
      </c>
      <c r="G6" s="42">
        <v>147868.91999999998</v>
      </c>
      <c r="H6" s="38">
        <v>148580.35379999998</v>
      </c>
      <c r="I6" s="42">
        <v>149302.459107</v>
      </c>
      <c r="J6" s="38">
        <v>150035.39599360499</v>
      </c>
      <c r="K6" s="42">
        <v>150779.32693350906</v>
      </c>
      <c r="L6" s="24">
        <v>151534.4168375117</v>
      </c>
      <c r="M6" s="42">
        <v>152300.83309007436</v>
      </c>
    </row>
    <row r="7" spans="2:13">
      <c r="B7" s="34">
        <v>4</v>
      </c>
      <c r="C7" s="70" t="s">
        <v>39</v>
      </c>
      <c r="D7" s="42">
        <v>0</v>
      </c>
      <c r="E7" s="25">
        <v>0</v>
      </c>
      <c r="F7" s="38">
        <v>122305.8</v>
      </c>
      <c r="G7" s="42">
        <v>121556.667</v>
      </c>
      <c r="H7" s="38">
        <v>122257.89700500001</v>
      </c>
      <c r="I7" s="42">
        <v>122969.645460075</v>
      </c>
      <c r="J7" s="38">
        <v>123692.07014197612</v>
      </c>
      <c r="K7" s="42">
        <v>124425.33119410575</v>
      </c>
      <c r="L7" s="24">
        <v>125169.59116201733</v>
      </c>
      <c r="M7" s="42">
        <v>125925.01502944759</v>
      </c>
    </row>
    <row r="8" spans="2:13">
      <c r="B8" s="34">
        <v>5</v>
      </c>
      <c r="C8" s="71" t="s">
        <v>12</v>
      </c>
      <c r="D8" s="42">
        <v>0</v>
      </c>
      <c r="E8" s="25">
        <v>0</v>
      </c>
      <c r="F8" s="38">
        <v>70000</v>
      </c>
      <c r="G8" s="42">
        <v>70000</v>
      </c>
      <c r="H8" s="38">
        <v>70000</v>
      </c>
      <c r="I8" s="42">
        <v>70000</v>
      </c>
      <c r="J8" s="38">
        <v>70000</v>
      </c>
      <c r="K8" s="42">
        <v>70000</v>
      </c>
      <c r="L8" s="24">
        <v>70000</v>
      </c>
      <c r="M8" s="42">
        <v>70000</v>
      </c>
    </row>
    <row r="9" spans="2:13">
      <c r="B9" s="34">
        <v>6</v>
      </c>
      <c r="C9" s="71" t="s">
        <v>17</v>
      </c>
      <c r="D9" s="42">
        <v>0</v>
      </c>
      <c r="E9" s="25">
        <v>0</v>
      </c>
      <c r="F9" s="38">
        <v>80000</v>
      </c>
      <c r="G9" s="42">
        <v>80000</v>
      </c>
      <c r="H9" s="38">
        <v>80000</v>
      </c>
      <c r="I9" s="42">
        <v>80000</v>
      </c>
      <c r="J9" s="38">
        <v>80000</v>
      </c>
      <c r="K9" s="42">
        <v>80000</v>
      </c>
      <c r="L9" s="24">
        <v>80000</v>
      </c>
      <c r="M9" s="42">
        <v>80000</v>
      </c>
    </row>
    <row r="10" spans="2:13">
      <c r="B10" s="34">
        <v>7</v>
      </c>
      <c r="C10" s="71" t="s">
        <v>10</v>
      </c>
      <c r="D10" s="42">
        <v>0</v>
      </c>
      <c r="E10" s="25">
        <v>0</v>
      </c>
      <c r="F10" s="38">
        <v>8200</v>
      </c>
      <c r="G10" s="42">
        <v>8200</v>
      </c>
      <c r="H10" s="38">
        <v>8200</v>
      </c>
      <c r="I10" s="42">
        <v>8200</v>
      </c>
      <c r="J10" s="38">
        <v>8200</v>
      </c>
      <c r="K10" s="42">
        <v>8610</v>
      </c>
      <c r="L10" s="24">
        <v>8610</v>
      </c>
      <c r="M10" s="42">
        <v>8610</v>
      </c>
    </row>
    <row r="11" spans="2:13">
      <c r="B11" s="34">
        <v>8</v>
      </c>
      <c r="C11" s="72" t="s">
        <v>11</v>
      </c>
      <c r="D11" s="42">
        <v>0</v>
      </c>
      <c r="E11" s="25">
        <v>0</v>
      </c>
      <c r="F11" s="38">
        <v>2124624.5345604001</v>
      </c>
      <c r="G11" s="42">
        <v>2305217.6199980336</v>
      </c>
      <c r="H11" s="38">
        <v>2305217.6199980336</v>
      </c>
      <c r="I11" s="42">
        <v>2305217.6199980336</v>
      </c>
      <c r="J11" s="38">
        <v>2355502.2293240335</v>
      </c>
      <c r="K11" s="42">
        <v>2359776.4211167437</v>
      </c>
      <c r="L11" s="24">
        <v>2359776.4211167437</v>
      </c>
      <c r="M11" s="42">
        <v>2359776.4211167437</v>
      </c>
    </row>
    <row r="12" spans="2:13">
      <c r="B12" s="34">
        <v>9</v>
      </c>
      <c r="C12" s="66" t="s">
        <v>60</v>
      </c>
      <c r="D12" s="42">
        <v>0</v>
      </c>
      <c r="E12" s="25">
        <v>0</v>
      </c>
      <c r="F12" s="38">
        <v>290400</v>
      </c>
      <c r="G12" s="42">
        <v>290400</v>
      </c>
      <c r="H12" s="38">
        <v>290400</v>
      </c>
      <c r="I12" s="42">
        <v>290400</v>
      </c>
      <c r="J12" s="38">
        <v>290400</v>
      </c>
      <c r="K12" s="42">
        <v>290400</v>
      </c>
      <c r="L12" s="24">
        <v>290400</v>
      </c>
      <c r="M12" s="42">
        <v>334400</v>
      </c>
    </row>
    <row r="13" spans="2:13">
      <c r="B13" s="34">
        <v>10</v>
      </c>
      <c r="C13" s="72" t="s">
        <v>19</v>
      </c>
      <c r="D13" s="42">
        <v>0</v>
      </c>
      <c r="E13" s="25">
        <v>0</v>
      </c>
      <c r="F13" s="38">
        <v>85920</v>
      </c>
      <c r="G13" s="42">
        <v>85920</v>
      </c>
      <c r="H13" s="38">
        <v>85920</v>
      </c>
      <c r="I13" s="42">
        <v>85920</v>
      </c>
      <c r="J13" s="38">
        <v>85920</v>
      </c>
      <c r="K13" s="42">
        <v>94512.000000000015</v>
      </c>
      <c r="L13" s="24">
        <v>94512.000000000015</v>
      </c>
      <c r="M13" s="42">
        <v>94512.000000000015</v>
      </c>
    </row>
    <row r="14" spans="2:13" ht="13.5" thickBot="1">
      <c r="B14" s="35">
        <v>11</v>
      </c>
      <c r="C14" s="73" t="s">
        <v>20</v>
      </c>
      <c r="D14" s="43">
        <v>0</v>
      </c>
      <c r="E14" s="78">
        <v>0</v>
      </c>
      <c r="F14" s="39">
        <v>9451.7999999999993</v>
      </c>
      <c r="G14" s="43">
        <v>9451.7999999999993</v>
      </c>
      <c r="H14" s="39">
        <v>9451.7999999999993</v>
      </c>
      <c r="I14" s="43">
        <v>9451.7999999999993</v>
      </c>
      <c r="J14" s="39">
        <v>9451.7999999999993</v>
      </c>
      <c r="K14" s="43">
        <v>9924.39</v>
      </c>
      <c r="L14" s="76">
        <v>9924.39</v>
      </c>
      <c r="M14" s="43">
        <v>9924.39</v>
      </c>
    </row>
    <row r="15" spans="2:13" ht="13.5" thickBot="1">
      <c r="B15" s="15"/>
    </row>
    <row r="16" spans="2:13">
      <c r="B16" s="33">
        <v>12</v>
      </c>
      <c r="C16" s="79" t="s">
        <v>36</v>
      </c>
      <c r="D16" s="84">
        <v>0</v>
      </c>
      <c r="E16" s="44">
        <v>0</v>
      </c>
      <c r="F16" s="81">
        <f>F4+F6+F11+F13+F14</f>
        <v>2646754.7345603998</v>
      </c>
      <c r="G16" s="45">
        <f t="shared" ref="G16:M16" si="0">G4+G6+G11+G13+G14</f>
        <v>2829488.7399980333</v>
      </c>
      <c r="H16" s="44">
        <f t="shared" si="0"/>
        <v>2830200.1737980335</v>
      </c>
      <c r="I16" s="45">
        <f t="shared" si="0"/>
        <v>2830922.2791050337</v>
      </c>
      <c r="J16" s="44">
        <f t="shared" si="0"/>
        <v>2881939.8253176385</v>
      </c>
      <c r="K16" s="45">
        <f t="shared" si="0"/>
        <v>2896022.5380502529</v>
      </c>
      <c r="L16" s="44">
        <f t="shared" si="0"/>
        <v>2896777.6279542553</v>
      </c>
      <c r="M16" s="44">
        <f t="shared" si="0"/>
        <v>2897544.0442068181</v>
      </c>
    </row>
    <row r="17" spans="1:39" ht="13.5" thickBot="1">
      <c r="B17" s="46">
        <v>13</v>
      </c>
      <c r="C17" s="80" t="s">
        <v>37</v>
      </c>
      <c r="D17" s="85">
        <v>0</v>
      </c>
      <c r="E17" s="86">
        <v>0</v>
      </c>
      <c r="F17" s="82">
        <f>F5+F7+F8+F9+F10+F12</f>
        <v>1151032.8399999999</v>
      </c>
      <c r="G17" s="48">
        <f t="shared" ref="G17:M17" si="1">G5+G7+G8+G9+G10+G12</f>
        <v>1150283.7069999999</v>
      </c>
      <c r="H17" s="47">
        <f t="shared" si="1"/>
        <v>1150984.937005</v>
      </c>
      <c r="I17" s="48">
        <f t="shared" si="1"/>
        <v>1151696.6854600748</v>
      </c>
      <c r="J17" s="47">
        <f t="shared" si="1"/>
        <v>1152419.110141976</v>
      </c>
      <c r="K17" s="48">
        <f t="shared" si="1"/>
        <v>1153562.3711941056</v>
      </c>
      <c r="L17" s="47">
        <f t="shared" si="1"/>
        <v>1154306.6311620171</v>
      </c>
      <c r="M17" s="47">
        <f t="shared" si="1"/>
        <v>1199062.0550294477</v>
      </c>
    </row>
    <row r="18" spans="1:39" ht="24.6" customHeight="1" thickBot="1">
      <c r="B18" s="49">
        <v>14</v>
      </c>
      <c r="C18" s="23" t="s">
        <v>53</v>
      </c>
      <c r="D18" s="83">
        <v>0</v>
      </c>
      <c r="E18" s="87">
        <v>0</v>
      </c>
      <c r="F18" s="50">
        <f>SUM(F16:F17)</f>
        <v>3797787.5745603996</v>
      </c>
      <c r="G18" s="51">
        <f t="shared" ref="G18:M18" si="2">SUM(G16:G17)</f>
        <v>3979772.4469980332</v>
      </c>
      <c r="H18" s="50">
        <f t="shared" si="2"/>
        <v>3981185.1108030332</v>
      </c>
      <c r="I18" s="51">
        <f t="shared" si="2"/>
        <v>3982618.9645651085</v>
      </c>
      <c r="J18" s="50">
        <f t="shared" si="2"/>
        <v>4034358.9354596147</v>
      </c>
      <c r="K18" s="51">
        <f t="shared" si="2"/>
        <v>4049584.9092443585</v>
      </c>
      <c r="L18" s="50">
        <f t="shared" si="2"/>
        <v>4051084.2591162724</v>
      </c>
      <c r="M18" s="50">
        <f t="shared" si="2"/>
        <v>4096606.0992362658</v>
      </c>
    </row>
    <row r="23" spans="1:39">
      <c r="C23" s="14" t="s">
        <v>21</v>
      </c>
    </row>
    <row r="24" spans="1:39">
      <c r="C24" s="13" t="s">
        <v>27</v>
      </c>
    </row>
    <row r="25" spans="1:39">
      <c r="C25" s="13" t="s">
        <v>22</v>
      </c>
    </row>
    <row r="26" spans="1:39">
      <c r="C26" s="13" t="s">
        <v>29</v>
      </c>
    </row>
    <row r="27" spans="1:39">
      <c r="C27" s="13" t="s">
        <v>64</v>
      </c>
    </row>
    <row r="28" spans="1:39">
      <c r="C28" s="13" t="s">
        <v>23</v>
      </c>
    </row>
    <row r="29" spans="1:39">
      <c r="C29" s="13" t="s">
        <v>41</v>
      </c>
    </row>
    <row r="30" spans="1:39">
      <c r="C30" s="13" t="s">
        <v>24</v>
      </c>
    </row>
    <row r="31" spans="1:39">
      <c r="C31" s="13" t="s">
        <v>25</v>
      </c>
    </row>
    <row r="32" spans="1:39" s="15" customFormat="1">
      <c r="A32" s="13"/>
      <c r="B32" s="13"/>
      <c r="C32" s="13" t="s">
        <v>26</v>
      </c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</row>
    <row r="34" spans="1:39">
      <c r="C34" s="65" t="s">
        <v>65</v>
      </c>
    </row>
    <row r="35" spans="1:39" s="15" customFormat="1" ht="63" customHeight="1">
      <c r="A35" s="13"/>
      <c r="B35" s="13"/>
      <c r="C35" s="105" t="s">
        <v>66</v>
      </c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</row>
    <row r="36" spans="1:39" s="15" customFormat="1">
      <c r="A36" s="13"/>
      <c r="B36" s="13"/>
      <c r="C36" s="106" t="s">
        <v>67</v>
      </c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</row>
    <row r="37" spans="1:39" s="15" customFormat="1">
      <c r="A37" s="13"/>
      <c r="B37" s="13"/>
      <c r="C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</row>
    <row r="38" spans="1:39" s="15" customFormat="1">
      <c r="A38" s="13"/>
      <c r="B38" s="13"/>
      <c r="C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</row>
  </sheetData>
  <mergeCells count="4">
    <mergeCell ref="D2:K2"/>
    <mergeCell ref="C35:M35"/>
    <mergeCell ref="C36:M36"/>
    <mergeCell ref="L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FF00"/>
  </sheetPr>
  <dimension ref="A1:M131"/>
  <sheetViews>
    <sheetView tabSelected="1" workbookViewId="0">
      <selection activeCell="O9" sqref="O9"/>
    </sheetView>
  </sheetViews>
  <sheetFormatPr defaultRowHeight="15"/>
  <cols>
    <col min="2" max="2" width="2.85546875" bestFit="1" customWidth="1"/>
    <col min="3" max="3" width="40" customWidth="1"/>
    <col min="4" max="4" width="15.140625" customWidth="1"/>
    <col min="5" max="5" width="16.5703125" customWidth="1"/>
    <col min="6" max="6" width="15.28515625" customWidth="1"/>
    <col min="7" max="7" width="13.5703125" customWidth="1"/>
    <col min="8" max="9" width="12" customWidth="1"/>
    <col min="10" max="10" width="13.42578125" bestFit="1" customWidth="1"/>
    <col min="12" max="13" width="9.140625" customWidth="1"/>
  </cols>
  <sheetData>
    <row r="1" spans="1:13">
      <c r="H1" s="98"/>
      <c r="J1" s="2" t="s">
        <v>68</v>
      </c>
    </row>
    <row r="2" spans="1:13">
      <c r="A2" s="2" t="s">
        <v>43</v>
      </c>
    </row>
    <row r="3" spans="1:13" ht="47.25" customHeight="1">
      <c r="B3" s="6" t="s">
        <v>1</v>
      </c>
      <c r="C3" s="6" t="s">
        <v>0</v>
      </c>
      <c r="D3" s="6" t="s">
        <v>2</v>
      </c>
      <c r="E3" s="7" t="s">
        <v>9</v>
      </c>
      <c r="F3" s="9" t="s">
        <v>13</v>
      </c>
      <c r="G3" s="9" t="s">
        <v>14</v>
      </c>
      <c r="H3" s="9" t="s">
        <v>15</v>
      </c>
      <c r="I3" s="26"/>
    </row>
    <row r="4" spans="1:13">
      <c r="B4" s="1">
        <v>1</v>
      </c>
      <c r="C4" s="4" t="s">
        <v>4</v>
      </c>
      <c r="D4" s="4">
        <v>1</v>
      </c>
      <c r="E4" s="18">
        <v>248514.58832280003</v>
      </c>
      <c r="F4" s="29">
        <v>207875.02160000001</v>
      </c>
      <c r="G4" s="28">
        <v>35546.628693600003</v>
      </c>
      <c r="H4" s="28">
        <v>5092.9380292000005</v>
      </c>
      <c r="I4" s="27"/>
    </row>
    <row r="5" spans="1:13">
      <c r="B5" s="1">
        <v>2</v>
      </c>
      <c r="C5" s="63" t="s">
        <v>42</v>
      </c>
      <c r="D5" s="4">
        <v>1</v>
      </c>
      <c r="E5" s="18">
        <v>214991.51543880001</v>
      </c>
      <c r="F5" s="29">
        <v>179833.9736</v>
      </c>
      <c r="G5" s="28">
        <v>30751.609485600002</v>
      </c>
      <c r="H5" s="28">
        <v>4405.9323531999999</v>
      </c>
      <c r="I5" s="27"/>
    </row>
    <row r="6" spans="1:13">
      <c r="B6" s="1">
        <v>3</v>
      </c>
      <c r="C6" s="4" t="s">
        <v>56</v>
      </c>
      <c r="D6" s="4">
        <v>4</v>
      </c>
      <c r="E6" s="18">
        <v>560279.16614400002</v>
      </c>
      <c r="F6" s="29">
        <v>468656.76799999998</v>
      </c>
      <c r="G6" s="28">
        <v>80140.30732800001</v>
      </c>
      <c r="H6" s="28">
        <v>11482.090816</v>
      </c>
      <c r="I6" s="27"/>
    </row>
    <row r="7" spans="1:13">
      <c r="B7" s="1">
        <v>4</v>
      </c>
      <c r="C7" s="4" t="s">
        <v>5</v>
      </c>
      <c r="D7" s="4">
        <v>3</v>
      </c>
      <c r="E7" s="18">
        <v>426186.87460800004</v>
      </c>
      <c r="F7" s="29">
        <v>356492.576</v>
      </c>
      <c r="G7" s="28">
        <v>60960.230496000004</v>
      </c>
      <c r="H7" s="28">
        <v>8734.0681120000008</v>
      </c>
      <c r="I7" s="27"/>
    </row>
    <row r="8" spans="1:13">
      <c r="B8" s="1">
        <v>5</v>
      </c>
      <c r="C8" s="4" t="s">
        <v>6</v>
      </c>
      <c r="D8" s="4">
        <v>1</v>
      </c>
      <c r="E8" s="18">
        <v>88096.760344800001</v>
      </c>
      <c r="F8" s="29">
        <v>73690.305600000007</v>
      </c>
      <c r="G8" s="28">
        <v>12601.042257600002</v>
      </c>
      <c r="H8" s="28">
        <v>1805.4124872000002</v>
      </c>
      <c r="I8" s="27"/>
    </row>
    <row r="9" spans="1:13">
      <c r="B9" s="1">
        <v>6</v>
      </c>
      <c r="C9" s="4" t="s">
        <v>18</v>
      </c>
      <c r="D9" s="4">
        <v>3</v>
      </c>
      <c r="E9" s="18">
        <v>270551.04663</v>
      </c>
      <c r="F9" s="29">
        <v>226307.86</v>
      </c>
      <c r="G9" s="18">
        <v>38698.644059999999</v>
      </c>
      <c r="H9" s="18">
        <v>5544.5425699999996</v>
      </c>
      <c r="I9" s="17"/>
    </row>
    <row r="10" spans="1:13">
      <c r="B10" s="1">
        <v>7</v>
      </c>
      <c r="C10" s="4" t="s">
        <v>7</v>
      </c>
      <c r="D10" s="4">
        <v>1</v>
      </c>
      <c r="E10" s="18">
        <v>158002.29153599998</v>
      </c>
      <c r="F10" s="29">
        <v>132164.19199999998</v>
      </c>
      <c r="G10" s="28">
        <v>22600.076831999999</v>
      </c>
      <c r="H10" s="28">
        <v>3238.0227039999995</v>
      </c>
      <c r="I10" s="27"/>
    </row>
    <row r="11" spans="1:13">
      <c r="B11" s="1">
        <v>8</v>
      </c>
      <c r="C11" s="4" t="s">
        <v>8</v>
      </c>
      <c r="D11" s="4">
        <v>1</v>
      </c>
      <c r="E11" s="18">
        <v>158002.29153599998</v>
      </c>
      <c r="F11" s="29">
        <v>132164.19199999998</v>
      </c>
      <c r="G11" s="28">
        <v>22600.076831999999</v>
      </c>
      <c r="H11" s="28">
        <v>3238.0227039999995</v>
      </c>
      <c r="I11" s="27"/>
    </row>
    <row r="12" spans="1:13">
      <c r="B12" s="1"/>
      <c r="C12" s="3" t="s">
        <v>3</v>
      </c>
      <c r="D12" s="3">
        <v>15</v>
      </c>
      <c r="E12" s="19">
        <v>2124624.5345604001</v>
      </c>
      <c r="F12" s="19">
        <v>1777184.8887999998</v>
      </c>
      <c r="G12" s="19">
        <v>303898.61598479998</v>
      </c>
      <c r="H12" s="19">
        <v>43541.029775600007</v>
      </c>
      <c r="I12" s="12"/>
    </row>
    <row r="13" spans="1:13">
      <c r="E13" s="20"/>
      <c r="F13" s="20"/>
      <c r="G13" s="20"/>
      <c r="H13" s="20"/>
    </row>
    <row r="15" spans="1:13">
      <c r="A15" s="2" t="s">
        <v>44</v>
      </c>
    </row>
    <row r="16" spans="1:13" ht="45">
      <c r="B16" s="6" t="s">
        <v>1</v>
      </c>
      <c r="C16" s="6" t="s">
        <v>0</v>
      </c>
      <c r="D16" s="6" t="s">
        <v>2</v>
      </c>
      <c r="E16" s="7" t="s">
        <v>9</v>
      </c>
      <c r="F16" s="9" t="s">
        <v>13</v>
      </c>
      <c r="G16" s="9" t="s">
        <v>14</v>
      </c>
      <c r="H16" s="9" t="s">
        <v>15</v>
      </c>
      <c r="I16" s="26"/>
      <c r="J16" s="91" t="s">
        <v>28</v>
      </c>
      <c r="L16" s="26"/>
      <c r="M16" s="26"/>
    </row>
    <row r="17" spans="1:13">
      <c r="B17" s="1">
        <v>1</v>
      </c>
      <c r="C17" s="4" t="s">
        <v>4</v>
      </c>
      <c r="D17" s="1">
        <v>1</v>
      </c>
      <c r="E17" s="18">
        <v>248514.58832280003</v>
      </c>
      <c r="F17" s="29">
        <v>207875.02160000001</v>
      </c>
      <c r="G17" s="28">
        <v>38568.092132556005</v>
      </c>
      <c r="H17" s="28">
        <v>5525.8377616820007</v>
      </c>
      <c r="I17" s="27"/>
      <c r="J17" s="92">
        <f>F4*8.5%</f>
        <v>17669.376836000003</v>
      </c>
      <c r="L17" s="94"/>
      <c r="M17" s="94"/>
    </row>
    <row r="18" spans="1:13">
      <c r="B18" s="1">
        <v>2</v>
      </c>
      <c r="C18" s="63" t="s">
        <v>42</v>
      </c>
      <c r="D18" s="1">
        <v>1</v>
      </c>
      <c r="E18" s="18">
        <v>214991.51543880001</v>
      </c>
      <c r="F18" s="29">
        <v>179833.9736</v>
      </c>
      <c r="G18" s="28">
        <v>33365.496291876007</v>
      </c>
      <c r="H18" s="28">
        <v>4780.4366032220005</v>
      </c>
      <c r="I18" s="27"/>
      <c r="J18" s="92">
        <f t="shared" ref="J18:J24" si="0">F5*8.5%</f>
        <v>15285.887756</v>
      </c>
      <c r="L18" s="94"/>
      <c r="M18" s="94"/>
    </row>
    <row r="19" spans="1:13">
      <c r="B19" s="1">
        <v>3</v>
      </c>
      <c r="C19" s="4" t="s">
        <v>56</v>
      </c>
      <c r="D19" s="1">
        <v>4</v>
      </c>
      <c r="E19" s="18">
        <v>560279.16614400002</v>
      </c>
      <c r="F19" s="29">
        <v>468656.76799999998</v>
      </c>
      <c r="G19" s="28">
        <v>86952.233450879998</v>
      </c>
      <c r="H19" s="28">
        <v>12458.06853536</v>
      </c>
      <c r="I19" s="27"/>
      <c r="J19" s="92">
        <f t="shared" si="0"/>
        <v>39835.825280000005</v>
      </c>
      <c r="L19" s="94"/>
      <c r="M19" s="94"/>
    </row>
    <row r="20" spans="1:13">
      <c r="B20" s="1">
        <v>4</v>
      </c>
      <c r="C20" s="4" t="s">
        <v>5</v>
      </c>
      <c r="D20" s="1">
        <v>3</v>
      </c>
      <c r="E20" s="18">
        <v>426186.87460800004</v>
      </c>
      <c r="F20" s="29">
        <v>356492.576</v>
      </c>
      <c r="G20" s="28">
        <v>66141.850088160005</v>
      </c>
      <c r="H20" s="28">
        <v>9476.4639015200009</v>
      </c>
      <c r="I20" s="27"/>
      <c r="J20" s="92">
        <f t="shared" si="0"/>
        <v>30301.868960000003</v>
      </c>
      <c r="L20" s="94"/>
      <c r="M20" s="94"/>
    </row>
    <row r="21" spans="1:13">
      <c r="B21" s="1">
        <v>5</v>
      </c>
      <c r="C21" s="4" t="s">
        <v>6</v>
      </c>
      <c r="D21" s="1">
        <v>1</v>
      </c>
      <c r="E21" s="18">
        <v>88096.760344800001</v>
      </c>
      <c r="F21" s="29">
        <v>73690.305600000007</v>
      </c>
      <c r="G21" s="28">
        <v>13672.130849496001</v>
      </c>
      <c r="H21" s="28">
        <v>1958.8725486120002</v>
      </c>
      <c r="I21" s="27"/>
      <c r="J21" s="92">
        <f t="shared" si="0"/>
        <v>6263.6759760000014</v>
      </c>
      <c r="L21" s="94"/>
      <c r="M21" s="94"/>
    </row>
    <row r="22" spans="1:13">
      <c r="B22" s="1">
        <v>6</v>
      </c>
      <c r="C22" s="4" t="s">
        <v>18</v>
      </c>
      <c r="D22" s="1">
        <v>3</v>
      </c>
      <c r="E22" s="18">
        <v>270551.04663</v>
      </c>
      <c r="F22" s="29">
        <v>226307.86</v>
      </c>
      <c r="G22" s="28">
        <v>41988.028805100003</v>
      </c>
      <c r="H22" s="28">
        <v>6015.8286884500003</v>
      </c>
      <c r="I22" s="17"/>
      <c r="J22" s="92">
        <f t="shared" si="0"/>
        <v>19236.168099999999</v>
      </c>
      <c r="L22" s="94"/>
      <c r="M22" s="94"/>
    </row>
    <row r="23" spans="1:13">
      <c r="B23" s="1">
        <v>7</v>
      </c>
      <c r="C23" s="4" t="s">
        <v>7</v>
      </c>
      <c r="D23" s="1">
        <v>1</v>
      </c>
      <c r="E23" s="18">
        <v>158002.29153599998</v>
      </c>
      <c r="F23" s="29">
        <v>132164.19199999998</v>
      </c>
      <c r="G23" s="28">
        <v>24521.083362719997</v>
      </c>
      <c r="H23" s="28">
        <v>3513.2546338399998</v>
      </c>
      <c r="I23" s="27"/>
      <c r="J23" s="92">
        <f t="shared" si="0"/>
        <v>11233.956319999999</v>
      </c>
      <c r="L23" s="94"/>
      <c r="M23" s="94"/>
    </row>
    <row r="24" spans="1:13">
      <c r="B24" s="1">
        <v>8</v>
      </c>
      <c r="C24" s="4" t="s">
        <v>8</v>
      </c>
      <c r="D24" s="1">
        <v>1</v>
      </c>
      <c r="E24" s="18">
        <v>158002.29153599998</v>
      </c>
      <c r="F24" s="29">
        <v>132164.19199999998</v>
      </c>
      <c r="G24" s="28">
        <v>24521.083362719997</v>
      </c>
      <c r="H24" s="28">
        <v>3513.2546338399998</v>
      </c>
      <c r="I24" s="27"/>
      <c r="J24" s="92">
        <f t="shared" si="0"/>
        <v>11233.956319999999</v>
      </c>
      <c r="L24" s="94"/>
      <c r="M24" s="94"/>
    </row>
    <row r="25" spans="1:13">
      <c r="B25" s="1"/>
      <c r="C25" s="3" t="s">
        <v>3</v>
      </c>
      <c r="D25" s="3">
        <v>15</v>
      </c>
      <c r="E25" s="19">
        <f>SUM(F25:H25)</f>
        <v>2154156.9044500338</v>
      </c>
      <c r="F25" s="19">
        <v>1777184.8887999998</v>
      </c>
      <c r="G25" s="19">
        <f>SUM(G17:G24)</f>
        <v>329729.99834350799</v>
      </c>
      <c r="H25" s="19">
        <f>SUM(H17:H24)</f>
        <v>47242.017306526002</v>
      </c>
      <c r="I25" s="12"/>
      <c r="J25" s="93">
        <f>SUM(J17:J24)</f>
        <v>151060.71554800001</v>
      </c>
      <c r="L25" s="95"/>
      <c r="M25" s="95"/>
    </row>
    <row r="26" spans="1:13">
      <c r="D26" s="2" t="s">
        <v>16</v>
      </c>
      <c r="E26" s="88">
        <f>F12*8.5%</f>
        <v>151060.71554800001</v>
      </c>
      <c r="L26" s="96"/>
      <c r="M26" s="96"/>
    </row>
    <row r="27" spans="1:13">
      <c r="D27" t="s">
        <v>3</v>
      </c>
      <c r="E27" s="89">
        <f>E25+E26</f>
        <v>2305217.6199980336</v>
      </c>
      <c r="L27" s="97"/>
      <c r="M27" s="96"/>
    </row>
    <row r="28" spans="1:13">
      <c r="E28" s="20"/>
      <c r="L28" s="97"/>
      <c r="M28" s="96"/>
    </row>
    <row r="29" spans="1:13">
      <c r="A29" s="2" t="s">
        <v>45</v>
      </c>
      <c r="L29" s="96"/>
      <c r="M29" s="96"/>
    </row>
    <row r="30" spans="1:13" ht="45">
      <c r="B30" s="6" t="s">
        <v>1</v>
      </c>
      <c r="C30" s="6" t="s">
        <v>0</v>
      </c>
      <c r="D30" s="6" t="s">
        <v>2</v>
      </c>
      <c r="E30" s="7" t="s">
        <v>9</v>
      </c>
      <c r="F30" s="9" t="s">
        <v>13</v>
      </c>
      <c r="G30" s="9" t="s">
        <v>14</v>
      </c>
      <c r="H30" s="9" t="s">
        <v>15</v>
      </c>
      <c r="J30" s="91" t="s">
        <v>28</v>
      </c>
      <c r="L30" s="26"/>
      <c r="M30" s="26"/>
    </row>
    <row r="31" spans="1:13">
      <c r="B31" s="1">
        <v>1</v>
      </c>
      <c r="C31" s="4" t="s">
        <v>4</v>
      </c>
      <c r="D31" s="1">
        <v>1</v>
      </c>
      <c r="E31" s="18">
        <v>248514.58832280003</v>
      </c>
      <c r="F31" s="29">
        <v>207875.02160000001</v>
      </c>
      <c r="G31" s="28">
        <v>38568.092132556005</v>
      </c>
      <c r="H31" s="28">
        <v>5525.8377616820007</v>
      </c>
      <c r="J31" s="92">
        <f>F17*8.5%</f>
        <v>17669.376836000003</v>
      </c>
      <c r="L31" s="94"/>
      <c r="M31" s="94"/>
    </row>
    <row r="32" spans="1:13">
      <c r="B32" s="1">
        <v>2</v>
      </c>
      <c r="C32" s="63" t="s">
        <v>42</v>
      </c>
      <c r="D32" s="1">
        <v>1</v>
      </c>
      <c r="E32" s="18">
        <v>214991.51543880001</v>
      </c>
      <c r="F32" s="29">
        <v>179833.9736</v>
      </c>
      <c r="G32" s="28">
        <v>33365.496291876007</v>
      </c>
      <c r="H32" s="28">
        <v>4780.4366032220005</v>
      </c>
      <c r="J32" s="92">
        <f t="shared" ref="J32:J38" si="1">F18*8.5%</f>
        <v>15285.887756</v>
      </c>
      <c r="L32" s="94"/>
      <c r="M32" s="94"/>
    </row>
    <row r="33" spans="1:13">
      <c r="B33" s="1">
        <v>3</v>
      </c>
      <c r="C33" s="4" t="s">
        <v>56</v>
      </c>
      <c r="D33" s="1">
        <v>4</v>
      </c>
      <c r="E33" s="18">
        <v>560279.16614400002</v>
      </c>
      <c r="F33" s="29">
        <v>468656.76799999998</v>
      </c>
      <c r="G33" s="28">
        <v>86952.233450879998</v>
      </c>
      <c r="H33" s="28">
        <v>12458.06853536</v>
      </c>
      <c r="J33" s="92">
        <f t="shared" si="1"/>
        <v>39835.825280000005</v>
      </c>
      <c r="L33" s="94"/>
      <c r="M33" s="94"/>
    </row>
    <row r="34" spans="1:13">
      <c r="B34" s="1">
        <v>4</v>
      </c>
      <c r="C34" s="4" t="s">
        <v>5</v>
      </c>
      <c r="D34" s="1">
        <v>3</v>
      </c>
      <c r="E34" s="18">
        <v>426186.87460800004</v>
      </c>
      <c r="F34" s="29">
        <v>356492.576</v>
      </c>
      <c r="G34" s="28">
        <v>66141.850088160005</v>
      </c>
      <c r="H34" s="28">
        <v>9476.4639015200009</v>
      </c>
      <c r="J34" s="92">
        <f t="shared" si="1"/>
        <v>30301.868960000003</v>
      </c>
      <c r="L34" s="94"/>
      <c r="M34" s="94"/>
    </row>
    <row r="35" spans="1:13">
      <c r="B35" s="1">
        <v>5</v>
      </c>
      <c r="C35" s="4" t="s">
        <v>6</v>
      </c>
      <c r="D35" s="1">
        <v>1</v>
      </c>
      <c r="E35" s="18">
        <v>88096.760344800001</v>
      </c>
      <c r="F35" s="29">
        <v>73690.305600000007</v>
      </c>
      <c r="G35" s="28">
        <v>13672.130849496001</v>
      </c>
      <c r="H35" s="28">
        <v>1958.8725486120002</v>
      </c>
      <c r="J35" s="92">
        <f t="shared" si="1"/>
        <v>6263.6759760000014</v>
      </c>
      <c r="L35" s="94"/>
      <c r="M35" s="94"/>
    </row>
    <row r="36" spans="1:13">
      <c r="B36" s="1">
        <v>6</v>
      </c>
      <c r="C36" s="4" t="s">
        <v>18</v>
      </c>
      <c r="D36" s="1">
        <v>3</v>
      </c>
      <c r="E36" s="18">
        <v>270551.04663</v>
      </c>
      <c r="F36" s="29">
        <v>226307.86</v>
      </c>
      <c r="G36" s="18">
        <v>41988.028805100003</v>
      </c>
      <c r="H36" s="18">
        <v>6015.8286884500003</v>
      </c>
      <c r="J36" s="92">
        <f t="shared" si="1"/>
        <v>19236.168099999999</v>
      </c>
      <c r="L36" s="94"/>
      <c r="M36" s="94"/>
    </row>
    <row r="37" spans="1:13">
      <c r="B37" s="1">
        <v>7</v>
      </c>
      <c r="C37" s="4" t="s">
        <v>7</v>
      </c>
      <c r="D37" s="1">
        <v>1</v>
      </c>
      <c r="E37" s="18">
        <v>158002.29153599998</v>
      </c>
      <c r="F37" s="29">
        <v>132164.19199999998</v>
      </c>
      <c r="G37" s="28">
        <v>24521.083362719997</v>
      </c>
      <c r="H37" s="28">
        <v>3513.2546338399998</v>
      </c>
      <c r="J37" s="92">
        <f t="shared" si="1"/>
        <v>11233.956319999999</v>
      </c>
      <c r="L37" s="94"/>
      <c r="M37" s="94"/>
    </row>
    <row r="38" spans="1:13">
      <c r="B38" s="1">
        <v>8</v>
      </c>
      <c r="C38" s="4" t="s">
        <v>8</v>
      </c>
      <c r="D38" s="1">
        <v>1</v>
      </c>
      <c r="E38" s="18">
        <v>158002.29153599998</v>
      </c>
      <c r="F38" s="29">
        <v>132164.19199999998</v>
      </c>
      <c r="G38" s="28">
        <v>24521.083362719997</v>
      </c>
      <c r="H38" s="28">
        <v>3513.2546338399998</v>
      </c>
      <c r="J38" s="92">
        <f t="shared" si="1"/>
        <v>11233.956319999999</v>
      </c>
      <c r="L38" s="94"/>
      <c r="M38" s="94"/>
    </row>
    <row r="39" spans="1:13">
      <c r="B39" s="1"/>
      <c r="C39" s="3" t="s">
        <v>3</v>
      </c>
      <c r="D39" s="3">
        <v>15</v>
      </c>
      <c r="E39" s="19">
        <f>SUM(F39:H39)</f>
        <v>2154156.9044500338</v>
      </c>
      <c r="F39" s="19">
        <v>1777184.8887999998</v>
      </c>
      <c r="G39" s="19">
        <v>329729.99834350799</v>
      </c>
      <c r="H39" s="19">
        <v>47242.017306526002</v>
      </c>
      <c r="J39" s="93">
        <f>SUM(J31:J38)</f>
        <v>151060.71554800001</v>
      </c>
      <c r="L39" s="95"/>
      <c r="M39" s="95"/>
    </row>
    <row r="40" spans="1:13">
      <c r="D40" s="2" t="s">
        <v>16</v>
      </c>
      <c r="E40" s="88">
        <f>F25*8.5%</f>
        <v>151060.71554800001</v>
      </c>
    </row>
    <row r="41" spans="1:13">
      <c r="D41" t="s">
        <v>3</v>
      </c>
      <c r="E41" s="89">
        <f>E39+E40</f>
        <v>2305217.6199980336</v>
      </c>
      <c r="L41" s="90"/>
    </row>
    <row r="42" spans="1:13">
      <c r="E42" s="20"/>
      <c r="L42" s="90"/>
    </row>
    <row r="43" spans="1:13">
      <c r="A43" s="2" t="s">
        <v>46</v>
      </c>
    </row>
    <row r="44" spans="1:13" ht="45">
      <c r="B44" s="6" t="s">
        <v>1</v>
      </c>
      <c r="C44" s="6" t="s">
        <v>0</v>
      </c>
      <c r="D44" s="6" t="s">
        <v>2</v>
      </c>
      <c r="E44" s="7" t="s">
        <v>9</v>
      </c>
      <c r="F44" s="9" t="s">
        <v>13</v>
      </c>
      <c r="G44" s="9" t="s">
        <v>14</v>
      </c>
      <c r="H44" s="9" t="s">
        <v>15</v>
      </c>
      <c r="J44" s="91" t="s">
        <v>28</v>
      </c>
      <c r="L44" s="26"/>
      <c r="M44" s="26"/>
    </row>
    <row r="45" spans="1:13">
      <c r="B45" s="1">
        <v>1</v>
      </c>
      <c r="C45" s="4" t="s">
        <v>4</v>
      </c>
      <c r="D45" s="1">
        <v>1</v>
      </c>
      <c r="E45" s="18">
        <v>248514.58832280003</v>
      </c>
      <c r="F45" s="29">
        <v>207875.02160000001</v>
      </c>
      <c r="G45" s="28">
        <v>38568.092132556005</v>
      </c>
      <c r="H45" s="28">
        <v>5525.8377616820007</v>
      </c>
      <c r="J45" s="92">
        <f>F31*8.5%</f>
        <v>17669.376836000003</v>
      </c>
      <c r="L45" s="94"/>
      <c r="M45" s="94"/>
    </row>
    <row r="46" spans="1:13">
      <c r="B46" s="1">
        <v>2</v>
      </c>
      <c r="C46" s="63" t="s">
        <v>42</v>
      </c>
      <c r="D46" s="1">
        <v>1</v>
      </c>
      <c r="E46" s="18">
        <v>214991.51543880001</v>
      </c>
      <c r="F46" s="29">
        <v>179833.9736</v>
      </c>
      <c r="G46" s="28">
        <v>33365.496291876007</v>
      </c>
      <c r="H46" s="28">
        <v>4780.4366032220005</v>
      </c>
      <c r="J46" s="92">
        <f>F32*8.5%</f>
        <v>15285.887756</v>
      </c>
      <c r="L46" s="94"/>
      <c r="M46" s="94"/>
    </row>
    <row r="47" spans="1:13">
      <c r="B47" s="1">
        <v>3</v>
      </c>
      <c r="C47" s="4" t="s">
        <v>56</v>
      </c>
      <c r="D47" s="1">
        <v>4</v>
      </c>
      <c r="E47" s="18">
        <v>560279.16614400002</v>
      </c>
      <c r="F47" s="29">
        <v>468656.76799999998</v>
      </c>
      <c r="G47" s="28">
        <v>86952.233450879998</v>
      </c>
      <c r="H47" s="28">
        <v>12458.06853536</v>
      </c>
      <c r="J47" s="92">
        <f t="shared" ref="J47:J52" si="2">F33*8.5%</f>
        <v>39835.825280000005</v>
      </c>
      <c r="L47" s="94"/>
      <c r="M47" s="94"/>
    </row>
    <row r="48" spans="1:13">
      <c r="B48" s="1">
        <v>4</v>
      </c>
      <c r="C48" s="4" t="s">
        <v>5</v>
      </c>
      <c r="D48" s="1">
        <v>3</v>
      </c>
      <c r="E48" s="18">
        <v>426186.87460800004</v>
      </c>
      <c r="F48" s="29">
        <v>356492.576</v>
      </c>
      <c r="G48" s="28">
        <v>66141.850088160005</v>
      </c>
      <c r="H48" s="28">
        <v>9476.4639015200009</v>
      </c>
      <c r="J48" s="92">
        <f t="shared" si="2"/>
        <v>30301.868960000003</v>
      </c>
      <c r="L48" s="94"/>
      <c r="M48" s="94"/>
    </row>
    <row r="49" spans="1:13">
      <c r="B49" s="1">
        <v>5</v>
      </c>
      <c r="C49" s="4" t="s">
        <v>6</v>
      </c>
      <c r="D49" s="1">
        <v>1</v>
      </c>
      <c r="E49" s="18">
        <v>88096.760344800001</v>
      </c>
      <c r="F49" s="29">
        <v>73690.305600000007</v>
      </c>
      <c r="G49" s="28">
        <v>13672.130849496001</v>
      </c>
      <c r="H49" s="28">
        <v>1958.8725486120002</v>
      </c>
      <c r="J49" s="92">
        <f t="shared" si="2"/>
        <v>6263.6759760000014</v>
      </c>
      <c r="L49" s="94"/>
      <c r="M49" s="94"/>
    </row>
    <row r="50" spans="1:13">
      <c r="B50" s="1">
        <v>6</v>
      </c>
      <c r="C50" s="4" t="s">
        <v>18</v>
      </c>
      <c r="D50" s="1">
        <v>3</v>
      </c>
      <c r="E50" s="18">
        <v>270551.04663</v>
      </c>
      <c r="F50" s="29">
        <v>226307.86</v>
      </c>
      <c r="G50" s="18">
        <v>41988.028805100003</v>
      </c>
      <c r="H50" s="18">
        <v>6015.8286884500003</v>
      </c>
      <c r="J50" s="92">
        <f t="shared" si="2"/>
        <v>19236.168099999999</v>
      </c>
      <c r="L50" s="94"/>
      <c r="M50" s="94"/>
    </row>
    <row r="51" spans="1:13">
      <c r="B51" s="1">
        <v>7</v>
      </c>
      <c r="C51" s="4" t="s">
        <v>7</v>
      </c>
      <c r="D51" s="1">
        <v>1</v>
      </c>
      <c r="E51" s="18">
        <v>158002.29153599998</v>
      </c>
      <c r="F51" s="29">
        <v>132164.19199999998</v>
      </c>
      <c r="G51" s="28">
        <v>24521.083362719997</v>
      </c>
      <c r="H51" s="28">
        <v>3513.2546338399998</v>
      </c>
      <c r="J51" s="92">
        <f t="shared" si="2"/>
        <v>11233.956319999999</v>
      </c>
      <c r="L51" s="94"/>
      <c r="M51" s="94"/>
    </row>
    <row r="52" spans="1:13">
      <c r="B52" s="1">
        <v>8</v>
      </c>
      <c r="C52" s="4" t="s">
        <v>8</v>
      </c>
      <c r="D52" s="1">
        <v>1</v>
      </c>
      <c r="E52" s="18">
        <v>158002.29153599998</v>
      </c>
      <c r="F52" s="29">
        <v>132164.19199999998</v>
      </c>
      <c r="G52" s="28">
        <v>24521.083362719997</v>
      </c>
      <c r="H52" s="28">
        <v>3513.2546338399998</v>
      </c>
      <c r="J52" s="92">
        <f t="shared" si="2"/>
        <v>11233.956319999999</v>
      </c>
      <c r="L52" s="94"/>
      <c r="M52" s="94"/>
    </row>
    <row r="53" spans="1:13">
      <c r="B53" s="1"/>
      <c r="C53" s="3" t="s">
        <v>3</v>
      </c>
      <c r="D53" s="3">
        <v>15</v>
      </c>
      <c r="E53" s="19">
        <f>SUM(F53:H53)</f>
        <v>2154156.9044500338</v>
      </c>
      <c r="F53" s="19">
        <v>1777184.8887999998</v>
      </c>
      <c r="G53" s="19">
        <v>329729.99834350799</v>
      </c>
      <c r="H53" s="19">
        <v>47242.017306526002</v>
      </c>
      <c r="J53" s="93">
        <f>SUM(J45:J52)</f>
        <v>151060.71554800001</v>
      </c>
      <c r="L53" s="95"/>
      <c r="M53" s="95"/>
    </row>
    <row r="54" spans="1:13">
      <c r="D54" s="2" t="s">
        <v>16</v>
      </c>
      <c r="E54" s="88">
        <f>F39*8.5%</f>
        <v>151060.71554800001</v>
      </c>
      <c r="L54" s="96"/>
      <c r="M54" s="96"/>
    </row>
    <row r="55" spans="1:13">
      <c r="D55" t="s">
        <v>3</v>
      </c>
      <c r="E55" s="89">
        <f>E53+E54</f>
        <v>2305217.6199980336</v>
      </c>
      <c r="L55" s="96"/>
      <c r="M55" s="96"/>
    </row>
    <row r="56" spans="1:13">
      <c r="E56" s="20"/>
      <c r="H56" s="21" t="s">
        <v>52</v>
      </c>
      <c r="L56" s="97"/>
      <c r="M56" s="96"/>
    </row>
    <row r="57" spans="1:13">
      <c r="A57" s="2" t="s">
        <v>47</v>
      </c>
    </row>
    <row r="58" spans="1:13" ht="45">
      <c r="B58" s="6" t="s">
        <v>1</v>
      </c>
      <c r="C58" s="6" t="s">
        <v>0</v>
      </c>
      <c r="D58" s="6" t="s">
        <v>2</v>
      </c>
      <c r="E58" s="7" t="s">
        <v>9</v>
      </c>
      <c r="F58" s="9" t="s">
        <v>13</v>
      </c>
      <c r="G58" s="9" t="s">
        <v>14</v>
      </c>
      <c r="H58" s="9" t="s">
        <v>15</v>
      </c>
      <c r="J58" s="91" t="s">
        <v>28</v>
      </c>
      <c r="L58" s="26"/>
      <c r="M58" s="26"/>
    </row>
    <row r="59" spans="1:13">
      <c r="B59" s="1">
        <v>1</v>
      </c>
      <c r="C59" s="4" t="s">
        <v>4</v>
      </c>
      <c r="D59" s="1">
        <v>1</v>
      </c>
      <c r="E59" s="18">
        <v>251866.89561119999</v>
      </c>
      <c r="F59" s="29">
        <v>210679.12639999998</v>
      </c>
      <c r="G59" s="28">
        <v>39047.594053355999</v>
      </c>
      <c r="H59" s="28">
        <v>5594.5383292819997</v>
      </c>
      <c r="J59" s="92">
        <f>F45*8.5%</f>
        <v>17669.376836000003</v>
      </c>
      <c r="L59" s="94"/>
      <c r="M59" s="94"/>
    </row>
    <row r="60" spans="1:13">
      <c r="B60" s="1">
        <v>2</v>
      </c>
      <c r="C60" s="63" t="s">
        <v>42</v>
      </c>
      <c r="D60" s="1">
        <v>1</v>
      </c>
      <c r="E60" s="18">
        <v>218343.82272720002</v>
      </c>
      <c r="F60" s="29">
        <v>182638.0784</v>
      </c>
      <c r="G60" s="28">
        <v>33844.998212676008</v>
      </c>
      <c r="H60" s="28">
        <v>4849.1371708220004</v>
      </c>
      <c r="J60" s="92">
        <f>F46*8.5%</f>
        <v>15285.887756</v>
      </c>
      <c r="L60" s="94"/>
      <c r="M60" s="94"/>
    </row>
    <row r="61" spans="1:13">
      <c r="B61" s="1">
        <v>3</v>
      </c>
      <c r="C61" s="4" t="s">
        <v>56</v>
      </c>
      <c r="D61" s="1">
        <v>4</v>
      </c>
      <c r="E61" s="18">
        <v>573688.39529759996</v>
      </c>
      <c r="F61" s="29">
        <v>479873.18719999999</v>
      </c>
      <c r="G61" s="28">
        <v>88870.241134080003</v>
      </c>
      <c r="H61" s="28">
        <v>12732.87080576</v>
      </c>
      <c r="J61" s="92">
        <f t="shared" ref="J61:J66" si="3">F47*8.5%</f>
        <v>39835.825280000005</v>
      </c>
      <c r="L61" s="94"/>
      <c r="M61" s="94"/>
    </row>
    <row r="62" spans="1:13">
      <c r="B62" s="1">
        <v>4</v>
      </c>
      <c r="C62" s="4" t="s">
        <v>5</v>
      </c>
      <c r="D62" s="1">
        <v>3</v>
      </c>
      <c r="E62" s="18">
        <v>436243.79647319997</v>
      </c>
      <c r="F62" s="29">
        <v>364904.89039999997</v>
      </c>
      <c r="G62" s="28">
        <v>67580.355850559994</v>
      </c>
      <c r="H62" s="28">
        <v>9682.5656043199997</v>
      </c>
      <c r="J62" s="92">
        <f t="shared" si="3"/>
        <v>30301.868960000003</v>
      </c>
      <c r="L62" s="94"/>
      <c r="M62" s="94"/>
    </row>
    <row r="63" spans="1:13">
      <c r="B63" s="1">
        <v>5</v>
      </c>
      <c r="C63" s="4" t="s">
        <v>6</v>
      </c>
      <c r="D63" s="1">
        <v>1</v>
      </c>
      <c r="E63" s="18">
        <v>91449.067633199986</v>
      </c>
      <c r="F63" s="29">
        <v>76494.410399999993</v>
      </c>
      <c r="G63" s="28">
        <v>14151.632770295999</v>
      </c>
      <c r="H63" s="28">
        <v>2027.5731162119998</v>
      </c>
      <c r="J63" s="92">
        <f t="shared" si="3"/>
        <v>6263.6759760000014</v>
      </c>
      <c r="L63" s="94"/>
      <c r="M63" s="94"/>
    </row>
    <row r="64" spans="1:13">
      <c r="B64" s="1">
        <v>6</v>
      </c>
      <c r="C64" s="4" t="s">
        <v>18</v>
      </c>
      <c r="D64" s="1">
        <v>3</v>
      </c>
      <c r="E64" s="18">
        <v>280607.96849519998</v>
      </c>
      <c r="F64" s="29">
        <v>234720.17439999999</v>
      </c>
      <c r="G64" s="18">
        <v>43426.534567500006</v>
      </c>
      <c r="H64" s="18">
        <v>6221.93039125</v>
      </c>
      <c r="J64" s="92">
        <f t="shared" si="3"/>
        <v>19236.168099999999</v>
      </c>
      <c r="L64" s="94"/>
      <c r="M64" s="94"/>
    </row>
    <row r="65" spans="1:13">
      <c r="B65" s="1">
        <v>7</v>
      </c>
      <c r="C65" s="4" t="s">
        <v>7</v>
      </c>
      <c r="D65" s="1">
        <v>1</v>
      </c>
      <c r="E65" s="18">
        <v>161354.59882440002</v>
      </c>
      <c r="F65" s="29">
        <v>134968.29680000001</v>
      </c>
      <c r="G65" s="28">
        <v>25000.585283520002</v>
      </c>
      <c r="H65" s="28">
        <v>3581.9552014400006</v>
      </c>
      <c r="J65" s="92">
        <f t="shared" si="3"/>
        <v>11233.956319999999</v>
      </c>
      <c r="L65" s="94"/>
      <c r="M65" s="94"/>
    </row>
    <row r="66" spans="1:13">
      <c r="B66" s="1">
        <v>8</v>
      </c>
      <c r="C66" s="4" t="s">
        <v>8</v>
      </c>
      <c r="D66" s="1">
        <v>1</v>
      </c>
      <c r="E66" s="18">
        <v>161354.59882440002</v>
      </c>
      <c r="F66" s="29">
        <v>134968.29680000001</v>
      </c>
      <c r="G66" s="28">
        <v>25000.585283520002</v>
      </c>
      <c r="H66" s="28">
        <v>3581.9552014400006</v>
      </c>
      <c r="J66" s="92">
        <f t="shared" si="3"/>
        <v>11233.956319999999</v>
      </c>
      <c r="L66" s="94"/>
      <c r="M66" s="94"/>
    </row>
    <row r="67" spans="1:13">
      <c r="B67" s="1"/>
      <c r="C67" s="3" t="s">
        <v>3</v>
      </c>
      <c r="D67" s="3">
        <v>15</v>
      </c>
      <c r="E67" s="19">
        <f>SUM(F67:H67)</f>
        <v>2204441.5137760337</v>
      </c>
      <c r="F67" s="19">
        <v>1819246.4608</v>
      </c>
      <c r="G67" s="19">
        <v>336922.527155508</v>
      </c>
      <c r="H67" s="19">
        <v>48272.525820526003</v>
      </c>
      <c r="J67" s="93">
        <f>SUM(J59:J66)</f>
        <v>151060.71554800001</v>
      </c>
      <c r="L67" s="95"/>
      <c r="M67" s="95"/>
    </row>
    <row r="68" spans="1:13">
      <c r="D68" s="2" t="s">
        <v>16</v>
      </c>
      <c r="E68" s="88">
        <f>F53*8.5%</f>
        <v>151060.71554800001</v>
      </c>
      <c r="L68" s="96"/>
      <c r="M68" s="96"/>
    </row>
    <row r="69" spans="1:13">
      <c r="D69" t="s">
        <v>3</v>
      </c>
      <c r="E69" s="89">
        <f>E67+E68</f>
        <v>2355502.2293240335</v>
      </c>
      <c r="L69" s="97"/>
      <c r="M69" s="96"/>
    </row>
    <row r="70" spans="1:13">
      <c r="E70" s="20"/>
      <c r="L70" s="97"/>
      <c r="M70" s="96"/>
    </row>
    <row r="71" spans="1:13">
      <c r="A71" s="2" t="s">
        <v>48</v>
      </c>
    </row>
    <row r="72" spans="1:13" ht="45">
      <c r="B72" s="6" t="s">
        <v>1</v>
      </c>
      <c r="C72" s="6" t="s">
        <v>0</v>
      </c>
      <c r="D72" s="6" t="s">
        <v>2</v>
      </c>
      <c r="E72" s="7" t="s">
        <v>9</v>
      </c>
      <c r="F72" s="9" t="s">
        <v>13</v>
      </c>
      <c r="G72" s="9" t="s">
        <v>14</v>
      </c>
      <c r="H72" s="9" t="s">
        <v>15</v>
      </c>
      <c r="J72" s="91" t="s">
        <v>28</v>
      </c>
      <c r="L72" s="26"/>
      <c r="M72" s="26"/>
    </row>
    <row r="73" spans="1:13">
      <c r="B73" s="1">
        <v>1</v>
      </c>
      <c r="C73" s="4" t="s">
        <v>4</v>
      </c>
      <c r="D73" s="1">
        <v>1</v>
      </c>
      <c r="E73" s="18">
        <v>251866.89561119999</v>
      </c>
      <c r="F73" s="29">
        <v>210679.12639999998</v>
      </c>
      <c r="G73" s="28">
        <v>39088.351716623998</v>
      </c>
      <c r="H73" s="28">
        <v>5600.3778775279998</v>
      </c>
      <c r="J73" s="92">
        <f>F59*8.5%</f>
        <v>17907.725743999999</v>
      </c>
      <c r="L73" s="94"/>
      <c r="M73" s="94"/>
    </row>
    <row r="74" spans="1:13">
      <c r="B74" s="1">
        <v>2</v>
      </c>
      <c r="C74" s="63" t="s">
        <v>42</v>
      </c>
      <c r="D74" s="1">
        <v>1</v>
      </c>
      <c r="E74" s="18">
        <v>218343.82272720002</v>
      </c>
      <c r="F74" s="29">
        <v>182638.0784</v>
      </c>
      <c r="G74" s="28">
        <v>33885.755875944</v>
      </c>
      <c r="H74" s="28">
        <v>4854.9767190680004</v>
      </c>
      <c r="J74" s="92">
        <f>F60*8.5%</f>
        <v>15524.236664000002</v>
      </c>
      <c r="L74" s="94"/>
      <c r="M74" s="94"/>
    </row>
    <row r="75" spans="1:13">
      <c r="B75" s="1">
        <v>3</v>
      </c>
      <c r="C75" s="4" t="s">
        <v>56</v>
      </c>
      <c r="D75" s="1">
        <v>4</v>
      </c>
      <c r="E75" s="18">
        <v>573688.39529759996</v>
      </c>
      <c r="F75" s="29">
        <v>479873.18719999999</v>
      </c>
      <c r="G75" s="28">
        <v>89033.271787152</v>
      </c>
      <c r="H75" s="28">
        <v>12756.228998744</v>
      </c>
      <c r="J75" s="92">
        <f t="shared" ref="J75:J80" si="4">F61*8.5%</f>
        <v>40789.220912000004</v>
      </c>
      <c r="L75" s="94"/>
      <c r="M75" s="94"/>
    </row>
    <row r="76" spans="1:13">
      <c r="B76" s="1">
        <v>4</v>
      </c>
      <c r="C76" s="4" t="s">
        <v>5</v>
      </c>
      <c r="D76" s="1">
        <v>3</v>
      </c>
      <c r="E76" s="18">
        <v>436243.79647319997</v>
      </c>
      <c r="F76" s="29">
        <v>364904.89039999997</v>
      </c>
      <c r="G76" s="28">
        <v>67702.628840364006</v>
      </c>
      <c r="H76" s="28">
        <v>9700.0842490579998</v>
      </c>
      <c r="J76" s="92">
        <f t="shared" si="4"/>
        <v>31016.915684</v>
      </c>
      <c r="L76" s="94"/>
      <c r="M76" s="94"/>
    </row>
    <row r="77" spans="1:13">
      <c r="B77" s="1">
        <v>5</v>
      </c>
      <c r="C77" s="4" t="s">
        <v>6</v>
      </c>
      <c r="D77" s="1">
        <v>1</v>
      </c>
      <c r="E77" s="18">
        <v>91449.067633199986</v>
      </c>
      <c r="F77" s="29">
        <v>76494.410399999993</v>
      </c>
      <c r="G77" s="28">
        <v>14192.390433564</v>
      </c>
      <c r="H77" s="28">
        <v>2033.4126644579999</v>
      </c>
      <c r="J77" s="92">
        <f t="shared" si="4"/>
        <v>6502.0248839999995</v>
      </c>
      <c r="L77" s="94"/>
      <c r="M77" s="94"/>
    </row>
    <row r="78" spans="1:13">
      <c r="B78" s="1">
        <v>6</v>
      </c>
      <c r="C78" s="4" t="s">
        <v>18</v>
      </c>
      <c r="D78" s="1">
        <v>3</v>
      </c>
      <c r="E78" s="18">
        <v>280607.96849519998</v>
      </c>
      <c r="F78" s="29">
        <v>234720.17439999999</v>
      </c>
      <c r="G78" s="18">
        <v>43548.807557304004</v>
      </c>
      <c r="H78" s="18">
        <v>6239.4490359880001</v>
      </c>
      <c r="J78" s="92">
        <f t="shared" si="4"/>
        <v>19951.214823999999</v>
      </c>
      <c r="L78" s="94"/>
      <c r="M78" s="94"/>
    </row>
    <row r="79" spans="1:13">
      <c r="B79" s="1">
        <v>7</v>
      </c>
      <c r="C79" s="4" t="s">
        <v>7</v>
      </c>
      <c r="D79" s="1">
        <v>1</v>
      </c>
      <c r="E79" s="18">
        <v>161354.59882440002</v>
      </c>
      <c r="F79" s="29">
        <v>134968.29680000001</v>
      </c>
      <c r="G79" s="28">
        <v>25041.342946788005</v>
      </c>
      <c r="H79" s="28">
        <v>3587.7947496860006</v>
      </c>
      <c r="J79" s="92">
        <f t="shared" si="4"/>
        <v>11472.305228000001</v>
      </c>
      <c r="L79" s="94"/>
      <c r="M79" s="94"/>
    </row>
    <row r="80" spans="1:13">
      <c r="B80" s="1">
        <v>8</v>
      </c>
      <c r="C80" s="4" t="s">
        <v>8</v>
      </c>
      <c r="D80" s="1">
        <v>1</v>
      </c>
      <c r="E80" s="18">
        <v>161354.59882440002</v>
      </c>
      <c r="F80" s="29">
        <v>134968.29680000001</v>
      </c>
      <c r="G80" s="28">
        <v>25041.342946788005</v>
      </c>
      <c r="H80" s="28">
        <v>3587.7947496860006</v>
      </c>
      <c r="J80" s="92">
        <f t="shared" si="4"/>
        <v>11472.305228000001</v>
      </c>
      <c r="L80" s="94"/>
      <c r="M80" s="94"/>
    </row>
    <row r="81" spans="1:13">
      <c r="B81" s="1"/>
      <c r="C81" s="3" t="s">
        <v>3</v>
      </c>
      <c r="D81" s="3">
        <v>15</v>
      </c>
      <c r="E81" s="19">
        <f>SUM(F81:H81)</f>
        <v>2205140.4719487438</v>
      </c>
      <c r="F81" s="19">
        <v>1819246.4608</v>
      </c>
      <c r="G81" s="19">
        <v>337533.89210452803</v>
      </c>
      <c r="H81" s="19">
        <v>48360.119044216008</v>
      </c>
      <c r="J81" s="93">
        <f>SUM(J73:J80)</f>
        <v>154635.94916800005</v>
      </c>
      <c r="L81" s="95"/>
      <c r="M81" s="95"/>
    </row>
    <row r="82" spans="1:13">
      <c r="D82" s="2" t="s">
        <v>16</v>
      </c>
      <c r="E82" s="88">
        <f>F67*8.5%</f>
        <v>154635.94916800002</v>
      </c>
      <c r="L82" s="96"/>
      <c r="M82" s="96"/>
    </row>
    <row r="83" spans="1:13">
      <c r="D83" t="s">
        <v>3</v>
      </c>
      <c r="E83" s="89">
        <f>E81+E82</f>
        <v>2359776.4211167437</v>
      </c>
      <c r="L83" s="97"/>
      <c r="M83" s="96"/>
    </row>
    <row r="84" spans="1:13">
      <c r="E84" s="20"/>
      <c r="L84" s="97"/>
      <c r="M84" s="96"/>
    </row>
    <row r="85" spans="1:13">
      <c r="A85" s="2" t="s">
        <v>49</v>
      </c>
    </row>
    <row r="86" spans="1:13" ht="45">
      <c r="B86" s="6" t="s">
        <v>1</v>
      </c>
      <c r="C86" s="6" t="s">
        <v>0</v>
      </c>
      <c r="D86" s="6" t="s">
        <v>2</v>
      </c>
      <c r="E86" s="7" t="s">
        <v>9</v>
      </c>
      <c r="F86" s="9" t="s">
        <v>13</v>
      </c>
      <c r="G86" s="9" t="s">
        <v>14</v>
      </c>
      <c r="H86" s="9" t="s">
        <v>15</v>
      </c>
      <c r="J86" s="91" t="s">
        <v>28</v>
      </c>
      <c r="L86" s="26"/>
      <c r="M86" s="26"/>
    </row>
    <row r="87" spans="1:13">
      <c r="B87" s="1">
        <v>1</v>
      </c>
      <c r="C87" s="4" t="s">
        <v>4</v>
      </c>
      <c r="D87" s="1">
        <v>1</v>
      </c>
      <c r="E87" s="18">
        <v>251866.89561119999</v>
      </c>
      <c r="F87" s="29">
        <v>210679.12639999998</v>
      </c>
      <c r="G87" s="28">
        <v>39088.351716623998</v>
      </c>
      <c r="H87" s="28">
        <v>5600.3778775279998</v>
      </c>
      <c r="J87" s="92">
        <f>F73*8.5%</f>
        <v>17907.725743999999</v>
      </c>
      <c r="L87" s="94"/>
      <c r="M87" s="94"/>
    </row>
    <row r="88" spans="1:13">
      <c r="B88" s="1">
        <v>2</v>
      </c>
      <c r="C88" s="63" t="s">
        <v>42</v>
      </c>
      <c r="D88" s="1">
        <v>1</v>
      </c>
      <c r="E88" s="18">
        <v>218343.82272720002</v>
      </c>
      <c r="F88" s="29">
        <v>182638.0784</v>
      </c>
      <c r="G88" s="28">
        <v>33885.755875944</v>
      </c>
      <c r="H88" s="28">
        <v>4854.9767190680004</v>
      </c>
      <c r="J88" s="92">
        <f>F74*8.5%</f>
        <v>15524.236664000002</v>
      </c>
      <c r="L88" s="94"/>
      <c r="M88" s="94"/>
    </row>
    <row r="89" spans="1:13">
      <c r="B89" s="1">
        <v>3</v>
      </c>
      <c r="C89" s="4" t="s">
        <v>56</v>
      </c>
      <c r="D89" s="1">
        <v>4</v>
      </c>
      <c r="E89" s="18">
        <v>573688.39529759996</v>
      </c>
      <c r="F89" s="29">
        <v>479873.18719999999</v>
      </c>
      <c r="G89" s="28">
        <v>89033.271787152</v>
      </c>
      <c r="H89" s="28">
        <v>12756.228998744</v>
      </c>
      <c r="J89" s="92">
        <f t="shared" ref="J89:J94" si="5">F75*8.5%</f>
        <v>40789.220912000004</v>
      </c>
      <c r="L89" s="94"/>
      <c r="M89" s="94"/>
    </row>
    <row r="90" spans="1:13">
      <c r="B90" s="1">
        <v>4</v>
      </c>
      <c r="C90" s="4" t="s">
        <v>5</v>
      </c>
      <c r="D90" s="1">
        <v>3</v>
      </c>
      <c r="E90" s="18">
        <v>436243.79647319997</v>
      </c>
      <c r="F90" s="29">
        <v>364904.89039999997</v>
      </c>
      <c r="G90" s="28">
        <v>67702.628840364006</v>
      </c>
      <c r="H90" s="28">
        <v>9700.0842490579998</v>
      </c>
      <c r="J90" s="92">
        <f t="shared" si="5"/>
        <v>31016.915684</v>
      </c>
      <c r="L90" s="94"/>
      <c r="M90" s="94"/>
    </row>
    <row r="91" spans="1:13">
      <c r="B91" s="1">
        <v>5</v>
      </c>
      <c r="C91" s="4" t="s">
        <v>6</v>
      </c>
      <c r="D91" s="1">
        <v>1</v>
      </c>
      <c r="E91" s="18">
        <v>91449.067633199986</v>
      </c>
      <c r="F91" s="29">
        <v>76494.410399999993</v>
      </c>
      <c r="G91" s="28">
        <v>14192.390433564</v>
      </c>
      <c r="H91" s="28">
        <v>2033.4126644579999</v>
      </c>
      <c r="J91" s="92">
        <f t="shared" si="5"/>
        <v>6502.0248839999995</v>
      </c>
      <c r="L91" s="94"/>
      <c r="M91" s="94"/>
    </row>
    <row r="92" spans="1:13">
      <c r="B92" s="1">
        <v>6</v>
      </c>
      <c r="C92" s="4" t="s">
        <v>18</v>
      </c>
      <c r="D92" s="1">
        <v>3</v>
      </c>
      <c r="E92" s="18">
        <v>280607.96849519998</v>
      </c>
      <c r="F92" s="29">
        <v>234720.17439999999</v>
      </c>
      <c r="G92" s="18">
        <v>43548.807557304004</v>
      </c>
      <c r="H92" s="18">
        <v>6239.4490359880001</v>
      </c>
      <c r="J92" s="92">
        <f t="shared" si="5"/>
        <v>19951.214823999999</v>
      </c>
      <c r="L92" s="94"/>
      <c r="M92" s="94"/>
    </row>
    <row r="93" spans="1:13">
      <c r="B93" s="1">
        <v>7</v>
      </c>
      <c r="C93" s="4" t="s">
        <v>7</v>
      </c>
      <c r="D93" s="1">
        <v>1</v>
      </c>
      <c r="E93" s="18">
        <v>161354.59882440002</v>
      </c>
      <c r="F93" s="29">
        <v>134968.29680000001</v>
      </c>
      <c r="G93" s="28">
        <v>25041.342946788005</v>
      </c>
      <c r="H93" s="28">
        <v>3587.7947496860006</v>
      </c>
      <c r="J93" s="92">
        <f t="shared" si="5"/>
        <v>11472.305228000001</v>
      </c>
      <c r="L93" s="94"/>
      <c r="M93" s="94"/>
    </row>
    <row r="94" spans="1:13">
      <c r="B94" s="1">
        <v>8</v>
      </c>
      <c r="C94" s="4" t="s">
        <v>8</v>
      </c>
      <c r="D94" s="1">
        <v>1</v>
      </c>
      <c r="E94" s="18">
        <v>161354.59882440002</v>
      </c>
      <c r="F94" s="29">
        <v>134968.29680000001</v>
      </c>
      <c r="G94" s="28">
        <v>25041.342946788005</v>
      </c>
      <c r="H94" s="28">
        <v>3587.7947496860006</v>
      </c>
      <c r="J94" s="92">
        <f t="shared" si="5"/>
        <v>11472.305228000001</v>
      </c>
      <c r="L94" s="94"/>
      <c r="M94" s="94"/>
    </row>
    <row r="95" spans="1:13">
      <c r="B95" s="1"/>
      <c r="C95" s="3" t="s">
        <v>3</v>
      </c>
      <c r="D95" s="3">
        <v>15</v>
      </c>
      <c r="E95" s="19">
        <f>SUM(F95:H95)</f>
        <v>2205140.4719487438</v>
      </c>
      <c r="F95" s="19">
        <v>1819246.4608</v>
      </c>
      <c r="G95" s="19">
        <v>337533.89210452803</v>
      </c>
      <c r="H95" s="19">
        <v>48360.119044216008</v>
      </c>
      <c r="J95" s="93">
        <f>SUM(J87:J94)</f>
        <v>154635.94916800005</v>
      </c>
      <c r="L95" s="95"/>
      <c r="M95" s="95"/>
    </row>
    <row r="96" spans="1:13">
      <c r="D96" s="2" t="s">
        <v>16</v>
      </c>
      <c r="E96" s="88">
        <f>F81*8.5%</f>
        <v>154635.94916800002</v>
      </c>
      <c r="L96" s="96"/>
      <c r="M96" s="96"/>
    </row>
    <row r="97" spans="1:13">
      <c r="D97" t="s">
        <v>3</v>
      </c>
      <c r="E97" s="89">
        <f>E95+E96</f>
        <v>2359776.4211167437</v>
      </c>
      <c r="L97" s="97"/>
      <c r="M97" s="96"/>
    </row>
    <row r="98" spans="1:13">
      <c r="E98" s="20"/>
      <c r="L98" s="97"/>
      <c r="M98" s="96"/>
    </row>
    <row r="99" spans="1:13">
      <c r="A99" s="2" t="s">
        <v>50</v>
      </c>
      <c r="L99" s="96"/>
      <c r="M99" s="96"/>
    </row>
    <row r="100" spans="1:13" ht="45">
      <c r="B100" s="6" t="s">
        <v>1</v>
      </c>
      <c r="C100" s="6" t="s">
        <v>0</v>
      </c>
      <c r="D100" s="6" t="s">
        <v>2</v>
      </c>
      <c r="E100" s="7" t="s">
        <v>9</v>
      </c>
      <c r="F100" s="9" t="s">
        <v>13</v>
      </c>
      <c r="G100" s="9" t="s">
        <v>14</v>
      </c>
      <c r="H100" s="9" t="s">
        <v>15</v>
      </c>
      <c r="J100" s="91" t="s">
        <v>28</v>
      </c>
      <c r="L100" s="26"/>
      <c r="M100" s="26"/>
    </row>
    <row r="101" spans="1:13">
      <c r="B101" s="1">
        <v>1</v>
      </c>
      <c r="C101" s="4" t="s">
        <v>4</v>
      </c>
      <c r="D101" s="1">
        <v>1</v>
      </c>
      <c r="E101" s="18">
        <v>251866.89561119999</v>
      </c>
      <c r="F101" s="29">
        <v>210679.12639999998</v>
      </c>
      <c r="G101" s="28">
        <v>39088.351716623998</v>
      </c>
      <c r="H101" s="28">
        <v>5600.3778775279998</v>
      </c>
      <c r="J101" s="92">
        <f>F87*8.5%</f>
        <v>17907.725743999999</v>
      </c>
      <c r="L101" s="94"/>
      <c r="M101" s="94"/>
    </row>
    <row r="102" spans="1:13">
      <c r="B102" s="1">
        <v>2</v>
      </c>
      <c r="C102" s="63" t="s">
        <v>42</v>
      </c>
      <c r="D102" s="1">
        <v>1</v>
      </c>
      <c r="E102" s="18">
        <v>218343.82272720002</v>
      </c>
      <c r="F102" s="29">
        <v>182638.0784</v>
      </c>
      <c r="G102" s="28">
        <v>33885.755875944</v>
      </c>
      <c r="H102" s="28">
        <v>4854.9767190680004</v>
      </c>
      <c r="J102" s="92">
        <f>F88*8.5%</f>
        <v>15524.236664000002</v>
      </c>
      <c r="L102" s="94"/>
      <c r="M102" s="94"/>
    </row>
    <row r="103" spans="1:13">
      <c r="B103" s="1">
        <v>3</v>
      </c>
      <c r="C103" s="4" t="s">
        <v>56</v>
      </c>
      <c r="D103" s="1">
        <v>4</v>
      </c>
      <c r="E103" s="18">
        <v>573688.39529759996</v>
      </c>
      <c r="F103" s="29">
        <v>479873.18719999999</v>
      </c>
      <c r="G103" s="28">
        <v>89033.271787152</v>
      </c>
      <c r="H103" s="28">
        <v>12756.228998744</v>
      </c>
      <c r="J103" s="92">
        <f t="shared" ref="J103:J108" si="6">F89*8.5%</f>
        <v>40789.220912000004</v>
      </c>
      <c r="L103" s="94"/>
      <c r="M103" s="94"/>
    </row>
    <row r="104" spans="1:13">
      <c r="B104" s="1">
        <v>4</v>
      </c>
      <c r="C104" s="4" t="s">
        <v>5</v>
      </c>
      <c r="D104" s="1">
        <v>3</v>
      </c>
      <c r="E104" s="18">
        <v>436243.79647319997</v>
      </c>
      <c r="F104" s="29">
        <v>364904.89039999997</v>
      </c>
      <c r="G104" s="28">
        <v>67702.628840364006</v>
      </c>
      <c r="H104" s="28">
        <v>9700.0842490579998</v>
      </c>
      <c r="J104" s="92">
        <f t="shared" si="6"/>
        <v>31016.915684</v>
      </c>
      <c r="L104" s="94"/>
      <c r="M104" s="94"/>
    </row>
    <row r="105" spans="1:13">
      <c r="B105" s="1">
        <v>5</v>
      </c>
      <c r="C105" s="4" t="s">
        <v>6</v>
      </c>
      <c r="D105" s="1">
        <v>1</v>
      </c>
      <c r="E105" s="18">
        <v>91449.067633199986</v>
      </c>
      <c r="F105" s="29">
        <v>76494.410399999993</v>
      </c>
      <c r="G105" s="28">
        <v>14192.390433564</v>
      </c>
      <c r="H105" s="28">
        <v>2033.4126644579999</v>
      </c>
      <c r="J105" s="92">
        <f t="shared" si="6"/>
        <v>6502.0248839999995</v>
      </c>
      <c r="L105" s="94"/>
      <c r="M105" s="94"/>
    </row>
    <row r="106" spans="1:13">
      <c r="B106" s="1">
        <v>6</v>
      </c>
      <c r="C106" s="4" t="s">
        <v>18</v>
      </c>
      <c r="D106" s="1">
        <v>3</v>
      </c>
      <c r="E106" s="18">
        <v>280607.96849519998</v>
      </c>
      <c r="F106" s="29">
        <v>234720.17439999999</v>
      </c>
      <c r="G106" s="18">
        <v>43548.807557304004</v>
      </c>
      <c r="H106" s="18">
        <v>6239.4490359880001</v>
      </c>
      <c r="J106" s="92">
        <f t="shared" si="6"/>
        <v>19951.214823999999</v>
      </c>
      <c r="L106" s="94"/>
      <c r="M106" s="94"/>
    </row>
    <row r="107" spans="1:13">
      <c r="B107" s="1">
        <v>7</v>
      </c>
      <c r="C107" s="4" t="s">
        <v>7</v>
      </c>
      <c r="D107" s="1">
        <v>1</v>
      </c>
      <c r="E107" s="18">
        <v>161354.59882440002</v>
      </c>
      <c r="F107" s="29">
        <v>134968.29680000001</v>
      </c>
      <c r="G107" s="28">
        <v>25041.342946788005</v>
      </c>
      <c r="H107" s="28">
        <v>3587.7947496860006</v>
      </c>
      <c r="J107" s="92">
        <f t="shared" si="6"/>
        <v>11472.305228000001</v>
      </c>
      <c r="L107" s="94"/>
      <c r="M107" s="94"/>
    </row>
    <row r="108" spans="1:13">
      <c r="B108" s="1">
        <v>8</v>
      </c>
      <c r="C108" s="4" t="s">
        <v>8</v>
      </c>
      <c r="D108" s="1">
        <v>1</v>
      </c>
      <c r="E108" s="18">
        <v>161354.59882440002</v>
      </c>
      <c r="F108" s="29">
        <v>134968.29680000001</v>
      </c>
      <c r="G108" s="28">
        <v>25041.342946788005</v>
      </c>
      <c r="H108" s="28">
        <v>3587.7947496860006</v>
      </c>
      <c r="J108" s="92">
        <f t="shared" si="6"/>
        <v>11472.305228000001</v>
      </c>
      <c r="L108" s="94"/>
      <c r="M108" s="94"/>
    </row>
    <row r="109" spans="1:13">
      <c r="B109" s="1"/>
      <c r="C109" s="3" t="s">
        <v>3</v>
      </c>
      <c r="D109" s="3">
        <v>15</v>
      </c>
      <c r="E109" s="19">
        <f>SUM(F109:H109)</f>
        <v>2205140.4719487438</v>
      </c>
      <c r="F109" s="19">
        <v>1819246.4608</v>
      </c>
      <c r="G109" s="19">
        <v>337533.89210452803</v>
      </c>
      <c r="H109" s="19">
        <v>48360.119044216008</v>
      </c>
      <c r="J109" s="93">
        <f>SUM(J101:J108)</f>
        <v>154635.94916800005</v>
      </c>
      <c r="L109" s="95"/>
      <c r="M109" s="95"/>
    </row>
    <row r="110" spans="1:13">
      <c r="D110" s="2" t="s">
        <v>16</v>
      </c>
      <c r="E110" s="88">
        <f>F95*8.5%</f>
        <v>154635.94916800002</v>
      </c>
      <c r="L110" s="96"/>
      <c r="M110" s="96"/>
    </row>
    <row r="111" spans="1:13">
      <c r="D111" t="s">
        <v>3</v>
      </c>
      <c r="E111" s="89">
        <f>E109+E110</f>
        <v>2359776.4211167437</v>
      </c>
      <c r="L111" s="97"/>
      <c r="M111" s="96"/>
    </row>
    <row r="112" spans="1:13">
      <c r="D112" s="2"/>
      <c r="E112" s="10"/>
      <c r="L112" s="97"/>
      <c r="M112" s="96"/>
    </row>
    <row r="113" spans="1:6">
      <c r="E113" s="11"/>
    </row>
    <row r="114" spans="1:6">
      <c r="E114" s="20"/>
    </row>
    <row r="115" spans="1:6">
      <c r="E115" s="20"/>
    </row>
    <row r="116" spans="1:6">
      <c r="A116" s="2" t="s">
        <v>57</v>
      </c>
    </row>
    <row r="117" spans="1:6" ht="60">
      <c r="B117" s="6" t="s">
        <v>1</v>
      </c>
      <c r="C117" s="107" t="s">
        <v>58</v>
      </c>
      <c r="D117" s="108"/>
      <c r="E117" s="7" t="s">
        <v>59</v>
      </c>
      <c r="F117" s="7" t="s">
        <v>9</v>
      </c>
    </row>
    <row r="118" spans="1:6">
      <c r="B118" s="1">
        <v>1</v>
      </c>
      <c r="C118" s="30">
        <v>2023</v>
      </c>
      <c r="D118" s="8">
        <v>880</v>
      </c>
      <c r="E118" s="5">
        <v>330</v>
      </c>
      <c r="F118" s="31">
        <v>290400</v>
      </c>
    </row>
    <row r="119" spans="1:6" ht="14.45" customHeight="1">
      <c r="B119" s="1">
        <v>2</v>
      </c>
      <c r="C119" s="30">
        <v>2024</v>
      </c>
      <c r="D119" s="8">
        <v>880</v>
      </c>
      <c r="E119" s="5">
        <v>330</v>
      </c>
      <c r="F119" s="31">
        <v>290400</v>
      </c>
    </row>
    <row r="120" spans="1:6">
      <c r="B120" s="1">
        <v>3</v>
      </c>
      <c r="C120" s="30">
        <v>2025</v>
      </c>
      <c r="D120" s="8">
        <v>880</v>
      </c>
      <c r="E120" s="5">
        <v>330</v>
      </c>
      <c r="F120" s="31">
        <v>290400</v>
      </c>
    </row>
    <row r="121" spans="1:6">
      <c r="B121" s="1">
        <v>4</v>
      </c>
      <c r="C121" s="30">
        <v>2026</v>
      </c>
      <c r="D121" s="8">
        <v>880</v>
      </c>
      <c r="E121" s="5">
        <v>330</v>
      </c>
      <c r="F121" s="31">
        <v>290400</v>
      </c>
    </row>
    <row r="122" spans="1:6">
      <c r="B122" s="1">
        <v>5</v>
      </c>
      <c r="C122" s="30">
        <v>2027</v>
      </c>
      <c r="D122" s="8">
        <v>880</v>
      </c>
      <c r="E122" s="5">
        <v>330</v>
      </c>
      <c r="F122" s="31">
        <v>290400</v>
      </c>
    </row>
    <row r="123" spans="1:6">
      <c r="B123" s="1">
        <v>6</v>
      </c>
      <c r="C123" s="30">
        <v>2028</v>
      </c>
      <c r="D123" s="8">
        <v>880</v>
      </c>
      <c r="E123" s="5">
        <v>330</v>
      </c>
      <c r="F123" s="31">
        <v>290400</v>
      </c>
    </row>
    <row r="124" spans="1:6">
      <c r="B124" s="1">
        <v>7</v>
      </c>
      <c r="C124" s="30">
        <v>2029</v>
      </c>
      <c r="D124" s="8">
        <v>880</v>
      </c>
      <c r="E124" s="5">
        <v>380</v>
      </c>
      <c r="F124" s="31">
        <v>334400</v>
      </c>
    </row>
    <row r="125" spans="1:6">
      <c r="B125" s="1">
        <v>8</v>
      </c>
      <c r="C125" s="30">
        <v>2030</v>
      </c>
      <c r="D125" s="8">
        <v>880</v>
      </c>
      <c r="E125" s="5">
        <v>380</v>
      </c>
      <c r="F125" s="31">
        <v>334400</v>
      </c>
    </row>
    <row r="126" spans="1:6">
      <c r="B126" s="1">
        <v>9</v>
      </c>
      <c r="C126" s="30">
        <v>2031</v>
      </c>
      <c r="D126" s="8">
        <v>880</v>
      </c>
      <c r="E126" s="5">
        <v>380</v>
      </c>
      <c r="F126" s="31">
        <v>334400</v>
      </c>
    </row>
    <row r="127" spans="1:6">
      <c r="B127" s="1">
        <v>10</v>
      </c>
      <c r="C127" s="30">
        <v>2032</v>
      </c>
      <c r="D127" s="8">
        <v>880</v>
      </c>
      <c r="E127" s="5">
        <v>380</v>
      </c>
      <c r="F127" s="31">
        <v>334400</v>
      </c>
    </row>
    <row r="131" ht="73.900000000000006" customHeight="1"/>
  </sheetData>
  <mergeCells count="1">
    <mergeCell ref="C117:D11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Załącznik 1</vt:lpstr>
      <vt:lpstr>Załącznik nr 2</vt:lpstr>
      <vt:lpstr>Załącznik nr 3</vt:lpstr>
      <vt:lpstr>'Załącznik nr 3'!Obszar_wydruku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2020-10-19T12:14:06Z</dcterms:modified>
</cp:coreProperties>
</file>